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XTRATECH\Desktop\"/>
    </mc:Choice>
  </mc:AlternateContent>
  <bookViews>
    <workbookView xWindow="0" yWindow="0" windowWidth="20490" windowHeight="7650"/>
  </bookViews>
  <sheets>
    <sheet name="PEDIDO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104" i="1" l="1"/>
  <c r="G105" i="1"/>
  <c r="F106" i="1" l="1"/>
  <c r="O102" i="1" s="1"/>
  <c r="F93" i="1"/>
  <c r="O101" i="1" s="1"/>
  <c r="G85" i="1"/>
  <c r="G84" i="1"/>
  <c r="G83" i="1"/>
  <c r="P69" i="1"/>
  <c r="O69" i="1"/>
  <c r="O61" i="1"/>
  <c r="P61" i="1" s="1"/>
  <c r="J116" i="1" l="1"/>
  <c r="G86" i="1"/>
  <c r="G87" i="1"/>
  <c r="G88" i="1"/>
  <c r="G89" i="1"/>
  <c r="G90" i="1"/>
  <c r="G91" i="1"/>
  <c r="G92" i="1"/>
  <c r="G99" i="1"/>
  <c r="G100" i="1"/>
  <c r="G101" i="1"/>
  <c r="G102" i="1"/>
  <c r="G98" i="1"/>
  <c r="G103" i="1"/>
  <c r="G93" i="1" l="1"/>
  <c r="P101" i="1" s="1"/>
  <c r="G106" i="1"/>
  <c r="P102" i="1" s="1"/>
  <c r="J112" i="1"/>
  <c r="J113" i="1"/>
  <c r="O53" i="1" l="1"/>
  <c r="O99" i="1" s="1"/>
  <c r="P113" i="1" l="1"/>
  <c r="O94" i="1" l="1"/>
  <c r="O77" i="1"/>
  <c r="P51" i="1" l="1"/>
  <c r="P52" i="1"/>
  <c r="P53" i="1" l="1"/>
  <c r="J115" i="1" l="1"/>
  <c r="J114" i="1"/>
  <c r="O90" i="1"/>
  <c r="O89" i="1" l="1"/>
  <c r="P89" i="1" s="1"/>
  <c r="O104" i="1"/>
  <c r="O112" i="1" l="1"/>
  <c r="P112" i="1" s="1"/>
  <c r="O111" i="1"/>
  <c r="P111" i="1" s="1"/>
  <c r="O110" i="1"/>
  <c r="O109" i="1"/>
  <c r="P109" i="1" s="1"/>
  <c r="O108" i="1"/>
  <c r="P108" i="1" s="1"/>
  <c r="O107" i="1"/>
  <c r="P107" i="1" s="1"/>
  <c r="O106" i="1"/>
  <c r="P106" i="1" s="1"/>
  <c r="O105" i="1"/>
  <c r="P105" i="1" s="1"/>
  <c r="O88" i="1" l="1"/>
  <c r="P90" i="1"/>
  <c r="O87" i="1"/>
  <c r="P87" i="1" s="1"/>
  <c r="P88" i="1" l="1"/>
  <c r="J119" i="1" l="1"/>
  <c r="P114" i="1" l="1"/>
  <c r="F116" i="1" l="1"/>
  <c r="J117" i="1" l="1"/>
  <c r="O103" i="1"/>
  <c r="O49" i="1"/>
  <c r="O100" i="1" s="1"/>
  <c r="G111" i="1"/>
  <c r="G112" i="1"/>
  <c r="G113" i="1"/>
  <c r="G114" i="1"/>
  <c r="G115" i="1"/>
  <c r="J118" i="1" l="1"/>
  <c r="G116" i="1"/>
  <c r="P103" i="1" s="1"/>
  <c r="O93" i="1" l="1"/>
  <c r="P93" i="1" s="1"/>
  <c r="O92" i="1"/>
  <c r="P92" i="1" s="1"/>
  <c r="O91" i="1"/>
  <c r="P91" i="1" s="1"/>
  <c r="O68" i="1" l="1"/>
  <c r="O67" i="1"/>
  <c r="P67" i="1" s="1"/>
  <c r="O66" i="1"/>
  <c r="P66" i="1" s="1"/>
  <c r="O65" i="1"/>
  <c r="P65" i="1" s="1"/>
  <c r="O64" i="1"/>
  <c r="P64" i="1" s="1"/>
  <c r="P68" i="1" l="1"/>
  <c r="P110" i="1"/>
  <c r="P104" i="1"/>
  <c r="O86" i="1" l="1"/>
  <c r="P86" i="1" s="1"/>
  <c r="O84" i="1"/>
  <c r="O79" i="1"/>
  <c r="O80" i="1"/>
  <c r="O78" i="1"/>
  <c r="O76" i="1"/>
  <c r="P76" i="1" s="1"/>
  <c r="O74" i="1"/>
  <c r="P74" i="1" s="1"/>
  <c r="O75" i="1"/>
  <c r="P79" i="1" l="1"/>
  <c r="P48" i="1"/>
  <c r="P47" i="1"/>
  <c r="P46" i="1"/>
  <c r="P45" i="1"/>
  <c r="P44" i="1"/>
  <c r="P49" i="1" l="1"/>
  <c r="P100" i="1" s="1"/>
  <c r="P94" i="1"/>
  <c r="P99" i="1" l="1"/>
  <c r="O98" i="1" l="1"/>
  <c r="P98" i="1" s="1"/>
  <c r="O97" i="1"/>
  <c r="P97" i="1" s="1"/>
  <c r="O95" i="1"/>
  <c r="P95" i="1" s="1"/>
  <c r="O96" i="1"/>
  <c r="P96" i="1" s="1"/>
  <c r="O85" i="1"/>
  <c r="O83" i="1"/>
  <c r="O82" i="1"/>
  <c r="O81" i="1"/>
  <c r="O73" i="1"/>
  <c r="P73" i="1" s="1"/>
  <c r="O72" i="1"/>
  <c r="P72" i="1" s="1"/>
  <c r="O71" i="1"/>
  <c r="O70" i="1"/>
  <c r="O63" i="1"/>
  <c r="O62" i="1"/>
  <c r="O60" i="1"/>
  <c r="J111" i="1" s="1"/>
  <c r="O58" i="1"/>
  <c r="O59" i="1"/>
  <c r="P59" i="1" s="1"/>
  <c r="P58" i="1" l="1"/>
  <c r="O115" i="1"/>
  <c r="J107" i="1"/>
  <c r="J110" i="1"/>
  <c r="J108" i="1"/>
  <c r="J109" i="1"/>
  <c r="P82" i="1" l="1"/>
  <c r="P78" i="1" l="1"/>
  <c r="P77" i="1"/>
  <c r="P83" i="1"/>
  <c r="P70" i="1"/>
  <c r="P71" i="1"/>
  <c r="P75" i="1"/>
  <c r="P81" i="1"/>
  <c r="P63" i="1"/>
  <c r="P80" i="1"/>
  <c r="P84" i="1"/>
  <c r="P85" i="1"/>
  <c r="P60" i="1" l="1"/>
  <c r="P62" i="1"/>
  <c r="P115" i="1" l="1"/>
  <c r="J100" i="1"/>
  <c r="J101" i="1" l="1"/>
  <c r="J102" i="1" s="1"/>
  <c r="J104" i="1" s="1"/>
</calcChain>
</file>

<file path=xl/sharedStrings.xml><?xml version="1.0" encoding="utf-8"?>
<sst xmlns="http://schemas.openxmlformats.org/spreadsheetml/2006/main" count="408" uniqueCount="350">
  <si>
    <t>CODIGO</t>
  </si>
  <si>
    <t>LITRO</t>
  </si>
  <si>
    <t xml:space="preserve">60 ML </t>
  </si>
  <si>
    <t>METALICOS</t>
  </si>
  <si>
    <t>NACARADOS</t>
  </si>
  <si>
    <t>TORNASOL</t>
  </si>
  <si>
    <t>POLICROMADOS</t>
  </si>
  <si>
    <t>36 ML</t>
  </si>
  <si>
    <t xml:space="preserve"> </t>
  </si>
  <si>
    <t>NIEVE</t>
  </si>
  <si>
    <t>SELLADOR BRILL.</t>
  </si>
  <si>
    <t>ACRÍLICOS</t>
  </si>
  <si>
    <t>SELLADOR MATE</t>
  </si>
  <si>
    <t>TELA</t>
  </si>
  <si>
    <t>60 ML</t>
  </si>
  <si>
    <t>NOTA: SOLO LLENE LOS CAMPOS CON LAS CANTIDADES QUE NECESITA.</t>
  </si>
  <si>
    <t>PLANO # 2</t>
  </si>
  <si>
    <t>PLANO # 4</t>
  </si>
  <si>
    <t>MOSTAZA - 200</t>
  </si>
  <si>
    <t>OCRE - 201</t>
  </si>
  <si>
    <t>CAFÉ BAJO - 202</t>
  </si>
  <si>
    <t>CAFÉ MEDIO - 203</t>
  </si>
  <si>
    <t>MARRON - 204</t>
  </si>
  <si>
    <t>CAFÉ OSCURO - 205</t>
  </si>
  <si>
    <t>SAHARA - 206</t>
  </si>
  <si>
    <t>AMARILLO LIMON - 210</t>
  </si>
  <si>
    <t>AMARILLO - 211</t>
  </si>
  <si>
    <t>AMARILLO MEDIO - 212</t>
  </si>
  <si>
    <t>ANARANJADO - 221</t>
  </si>
  <si>
    <t>TERRACOTA - 230</t>
  </si>
  <si>
    <t>ROJO - 231</t>
  </si>
  <si>
    <t>MAGENTA - 236</t>
  </si>
  <si>
    <t>VIOLACEO - 237</t>
  </si>
  <si>
    <t>AZUL - 240</t>
  </si>
  <si>
    <t>AZUL MARINO - 249</t>
  </si>
  <si>
    <t>UVA NEGRA - 250</t>
  </si>
  <si>
    <t>VERDE PERICO - 260</t>
  </si>
  <si>
    <t>VERDE HOJA - 261</t>
  </si>
  <si>
    <t>VERDE LIMON - 262</t>
  </si>
  <si>
    <t>VERDE OSCURO - 263</t>
  </si>
  <si>
    <t>VERDE NAVIDAD - 264</t>
  </si>
  <si>
    <t>VERDE OLIVA - 268</t>
  </si>
  <si>
    <t>NEGRO - 270</t>
  </si>
  <si>
    <t>BLANCO - 280</t>
  </si>
  <si>
    <t>MARFIL - 282</t>
  </si>
  <si>
    <t>NARANJA INTENSO 321</t>
  </si>
  <si>
    <t>NARANJA BAJO - 322</t>
  </si>
  <si>
    <t>MORA - 330</t>
  </si>
  <si>
    <t>ROJO INGLES - 331</t>
  </si>
  <si>
    <t>MELON - 332</t>
  </si>
  <si>
    <t>FUCSIA - 336</t>
  </si>
  <si>
    <t>AZUL NOCHE - 349</t>
  </si>
  <si>
    <t>VIOLETA - 350</t>
  </si>
  <si>
    <t>VERDE ESMERALDA - 361</t>
  </si>
  <si>
    <t>CELESTE INTENSO - 440</t>
  </si>
  <si>
    <t>LILA INTENSO - 550</t>
  </si>
  <si>
    <t>AGUAMARINA - 560</t>
  </si>
  <si>
    <t>ROJO NAVIDAD - 431</t>
  </si>
  <si>
    <t>CAFÉ PELUCHE - 303</t>
  </si>
  <si>
    <t>OCRE PALIDO - P200</t>
  </si>
  <si>
    <t>AMARILLO PALIDO - P210</t>
  </si>
  <si>
    <t>ROSADO BAJO - P230</t>
  </si>
  <si>
    <t>ROSADO MEDIO - P232</t>
  </si>
  <si>
    <t>LILACEO - P233</t>
  </si>
  <si>
    <t>PIEL BAJO - P236</t>
  </si>
  <si>
    <t>PIEL - P237</t>
  </si>
  <si>
    <t>PIEL OSCURO - P238</t>
  </si>
  <si>
    <t>CAMEL - P239</t>
  </si>
  <si>
    <t>AZUL LILA - P241</t>
  </si>
  <si>
    <t>CELESTE BAJO - P242</t>
  </si>
  <si>
    <t>CELESTE MEDIO - P243</t>
  </si>
  <si>
    <t>LILA BAJO - P250</t>
  </si>
  <si>
    <t>LILA MEDIO - P252</t>
  </si>
  <si>
    <t>VERDE PASTEL - P260</t>
  </si>
  <si>
    <t>PLOMO - P270</t>
  </si>
  <si>
    <t>PIEL DE ANGEL - P297</t>
  </si>
  <si>
    <t>ROSADO INTENSO - P331</t>
  </si>
  <si>
    <t>PIEL ROSA - P336</t>
  </si>
  <si>
    <t>PIEL CANELA - P338</t>
  </si>
  <si>
    <t>BEIGE OSCURO - P339</t>
  </si>
  <si>
    <t>BRONCE - M500</t>
  </si>
  <si>
    <t>COBRE - M503</t>
  </si>
  <si>
    <t>CAFÉ - M505</t>
  </si>
  <si>
    <t>ORO SOL - M516</t>
  </si>
  <si>
    <t>ORO VIEJO - M517</t>
  </si>
  <si>
    <t>ORO ROJIZO - M518</t>
  </si>
  <si>
    <t>ORO - M519</t>
  </si>
  <si>
    <t>AMARILLO ORO - M521</t>
  </si>
  <si>
    <t>NARANJA - M522</t>
  </si>
  <si>
    <t>ROJO METAL - M531</t>
  </si>
  <si>
    <t>MAGENTA - M536</t>
  </si>
  <si>
    <t>PLOMO - M570</t>
  </si>
  <si>
    <t>PLATA - M571</t>
  </si>
  <si>
    <t>VIOLETA - M932</t>
  </si>
  <si>
    <t>AZUL - M940</t>
  </si>
  <si>
    <t>VERDE HOJA - M962</t>
  </si>
  <si>
    <t>VERDE LIMON - UM262</t>
  </si>
  <si>
    <t>AZUL INTENSO - UM240</t>
  </si>
  <si>
    <t>FUCSIA - UM236</t>
  </si>
  <si>
    <t>ROJO NAVIDAD - UM231</t>
  </si>
  <si>
    <t>VERDE NAVIDAD - UM264</t>
  </si>
  <si>
    <t>ANARANJADO - UM221</t>
  </si>
  <si>
    <t>AMARILLO BAJO - N210</t>
  </si>
  <si>
    <t>AMARILLO MEDIO - N212</t>
  </si>
  <si>
    <t>SALMON - N221</t>
  </si>
  <si>
    <t>ROSADO BAJO - N231</t>
  </si>
  <si>
    <t>LILA - N233</t>
  </si>
  <si>
    <t>CELESTE BAJO - N240</t>
  </si>
  <si>
    <t>CELESTE MEDIO - N242</t>
  </si>
  <si>
    <t>VERDE - N265</t>
  </si>
  <si>
    <t>PLATEADO - N271</t>
  </si>
  <si>
    <t>BLANCO - N280</t>
  </si>
  <si>
    <t>ROSADO INTENSO - N331</t>
  </si>
  <si>
    <t>ORO - N511</t>
  </si>
  <si>
    <t>LILA - N542</t>
  </si>
  <si>
    <t>VERDE - N560</t>
  </si>
  <si>
    <t>CONCHA DE VINO - P#1</t>
  </si>
  <si>
    <t>VERDE MILITAR - P#2</t>
  </si>
  <si>
    <t>PALO DE ROSA - P#3</t>
  </si>
  <si>
    <t>ROJO - P#4</t>
  </si>
  <si>
    <t>CAFÉ - P#5</t>
  </si>
  <si>
    <t>VERDE ESMERALDA - P#6</t>
  </si>
  <si>
    <t>VERDE AZUL - P#7</t>
  </si>
  <si>
    <t>AMARILLO - P#8</t>
  </si>
  <si>
    <t>NARANJA - P#9</t>
  </si>
  <si>
    <t>PLOMO AZULADO - P#10</t>
  </si>
  <si>
    <t>AZUL PETROLEO - P#11</t>
  </si>
  <si>
    <t>ANARANJADO - L 221</t>
  </si>
  <si>
    <t>FUCSIA - L 236</t>
  </si>
  <si>
    <t>AZUL -  L 240</t>
  </si>
  <si>
    <t>VERDE - L 260</t>
  </si>
  <si>
    <t>Acrílicos 36 ml:</t>
  </si>
  <si>
    <t>Acrílico litro:</t>
  </si>
  <si>
    <t>Nacarados 36ml</t>
  </si>
  <si>
    <t>Luminosos 36ml</t>
  </si>
  <si>
    <t>Policromados 36ml</t>
  </si>
  <si>
    <t>Metalicos Litro:</t>
  </si>
  <si>
    <t>Metalicos 60ml:</t>
  </si>
  <si>
    <t>Metalicos 36ml</t>
  </si>
  <si>
    <t>Tornasol 36ml</t>
  </si>
  <si>
    <t>Tornasol Litro:</t>
  </si>
  <si>
    <t>Sellador Mate-Brillante-Nieve-Resane Litro:</t>
  </si>
  <si>
    <t>TOTAL LITROS:</t>
  </si>
  <si>
    <t>TOTAL ENVASES 36ml:</t>
  </si>
  <si>
    <t>TOTAL ENVASES 60ml:</t>
  </si>
  <si>
    <t>CAFÉ MEDIO - T203</t>
  </si>
  <si>
    <t>AMARILLO - T211</t>
  </si>
  <si>
    <t>CAFÉ OSCURO - T205</t>
  </si>
  <si>
    <t>ANARANJADO - T221</t>
  </si>
  <si>
    <t>ROJO - T231</t>
  </si>
  <si>
    <t>AZUL - T240</t>
  </si>
  <si>
    <t>VERDE HOJA - T261</t>
  </si>
  <si>
    <t>NEGRO - T270</t>
  </si>
  <si>
    <t>BLANCO - T280</t>
  </si>
  <si>
    <t>MARFIL - T282</t>
  </si>
  <si>
    <t>FUCSIA - T336</t>
  </si>
  <si>
    <t>PIEL - Tp237</t>
  </si>
  <si>
    <t>CELESTE MEDIO - Tp243</t>
  </si>
  <si>
    <t>LILA MEDIO - Tp252</t>
  </si>
  <si>
    <t>PLOMO - Tp270</t>
  </si>
  <si>
    <t>Tela Litro:</t>
  </si>
  <si>
    <t>Tela 36ml:</t>
  </si>
  <si>
    <t>TURQUESA - N264</t>
  </si>
  <si>
    <t>TURQUESA - P264</t>
  </si>
  <si>
    <t>TOTAL:</t>
  </si>
  <si>
    <t>SUBTOTAL:</t>
  </si>
  <si>
    <t>DESCRIPCION</t>
  </si>
  <si>
    <t>CANTIDAD</t>
  </si>
  <si>
    <t>TOTAL</t>
  </si>
  <si>
    <t>TURQUESA -Tp264</t>
  </si>
  <si>
    <t>E - 211</t>
  </si>
  <si>
    <t>E - 260</t>
  </si>
  <si>
    <t>E - 261</t>
  </si>
  <si>
    <t>E - 280</t>
  </si>
  <si>
    <t>E - 550</t>
  </si>
  <si>
    <t>E - 431</t>
  </si>
  <si>
    <t>E - 336</t>
  </si>
  <si>
    <t>E - 331</t>
  </si>
  <si>
    <t>E - 270</t>
  </si>
  <si>
    <t>E - 249</t>
  </si>
  <si>
    <t>E - 221</t>
  </si>
  <si>
    <t>E - 236</t>
  </si>
  <si>
    <t>EM - 516</t>
  </si>
  <si>
    <t>EM - 571</t>
  </si>
  <si>
    <t xml:space="preserve">ANARANJADO </t>
  </si>
  <si>
    <t xml:space="preserve">AMARILLO </t>
  </si>
  <si>
    <t>AZUL MARINO</t>
  </si>
  <si>
    <t>VERDE PERICO</t>
  </si>
  <si>
    <t xml:space="preserve">VERDE HOJA </t>
  </si>
  <si>
    <t>NEGRO</t>
  </si>
  <si>
    <t>BLANCO</t>
  </si>
  <si>
    <t>ROJO NAVIDAD</t>
  </si>
  <si>
    <t>LILA INTENSO</t>
  </si>
  <si>
    <t xml:space="preserve">FUCSIA </t>
  </si>
  <si>
    <t>MAGENTA</t>
  </si>
  <si>
    <t>ROSADO INTENSO</t>
  </si>
  <si>
    <t>ORO SOL</t>
  </si>
  <si>
    <t>PLATA</t>
  </si>
  <si>
    <t>FECHA:</t>
  </si>
  <si>
    <t>FLETE:</t>
  </si>
  <si>
    <t>AMARILLO - L 210</t>
  </si>
  <si>
    <t>LUMINOSOS</t>
  </si>
  <si>
    <t>LUMINOSOS LITRO:</t>
  </si>
  <si>
    <t>ROJO - E531</t>
  </si>
  <si>
    <t>VERDE - E561</t>
  </si>
  <si>
    <t>AZUL - E540</t>
  </si>
  <si>
    <t>cód.</t>
  </si>
  <si>
    <t>Total items</t>
  </si>
  <si>
    <t>Acrilicos 60 ml</t>
  </si>
  <si>
    <t>TURQUEZA -E564-</t>
  </si>
  <si>
    <t>PROVINCIA:</t>
  </si>
  <si>
    <t>FACTURA A NOMBRE DE:</t>
  </si>
  <si>
    <t>CLIENTE:</t>
  </si>
  <si>
    <t>TELEFONOS:</t>
  </si>
  <si>
    <t>CONDICIONES DE PAGO:</t>
  </si>
  <si>
    <t>CIUDAD:</t>
  </si>
  <si>
    <t>GALON</t>
  </si>
  <si>
    <t>Acrílico Galón:</t>
  </si>
  <si>
    <t>Metalico Galón:</t>
  </si>
  <si>
    <t>Nacarados galón</t>
  </si>
  <si>
    <t>Tela 60ml:</t>
  </si>
  <si>
    <t>Escarcha libra:</t>
  </si>
  <si>
    <t>Acrilicos 120 ml</t>
  </si>
  <si>
    <t xml:space="preserve">120ML </t>
  </si>
  <si>
    <t>AZUL - N540</t>
  </si>
  <si>
    <t xml:space="preserve">Sellador Mate-Brillante 36 ml </t>
  </si>
  <si>
    <t xml:space="preserve">Nieve 36 ml </t>
  </si>
  <si>
    <t xml:space="preserve">SET DE PINCELES </t>
  </si>
  <si>
    <t xml:space="preserve">ESCARCHADOS </t>
  </si>
  <si>
    <t>ACRILICOS ESCARCHADOS 36 ml</t>
  </si>
  <si>
    <t>ACRILICOS ESCARCHADOS (LITRO)</t>
  </si>
  <si>
    <t>METALICOS ESCARCHADOS 36 ml</t>
  </si>
  <si>
    <t>METALICOS ESCARCHADOS (LITRO)</t>
  </si>
  <si>
    <t>TOTAL ENVASES 120ml:</t>
  </si>
  <si>
    <t>TOTAL GALONES:</t>
  </si>
  <si>
    <t>PLANO # 1</t>
  </si>
  <si>
    <t>PLANO # 3</t>
  </si>
  <si>
    <t>PLANO # 5</t>
  </si>
  <si>
    <t>PINCELES PELO DURO</t>
  </si>
  <si>
    <t>PRECIO</t>
  </si>
  <si>
    <t>Total Sets Pinceles</t>
  </si>
  <si>
    <t>Total Pinceles pelo duro</t>
  </si>
  <si>
    <t xml:space="preserve">TOTAL </t>
  </si>
  <si>
    <t>SET # 1  CON ESPÁTULA</t>
  </si>
  <si>
    <t>SET # 4 MIXTO TURQUESA</t>
  </si>
  <si>
    <t>CANT</t>
  </si>
  <si>
    <t xml:space="preserve">RESUMEN </t>
  </si>
  <si>
    <t>TOTAL SETS:</t>
  </si>
  <si>
    <t>VERDE PÁLIDO - P364</t>
  </si>
  <si>
    <t>COBRE - N503</t>
  </si>
  <si>
    <t>Tornasol 60ml</t>
  </si>
  <si>
    <t>Nacarados 60ml</t>
  </si>
  <si>
    <t>Luminosos 60ml</t>
  </si>
  <si>
    <t>ESCARCHAS</t>
  </si>
  <si>
    <t xml:space="preserve">IRIDESCENTES </t>
  </si>
  <si>
    <t>Holograficas libra:</t>
  </si>
  <si>
    <t>Irisdescentes libra :</t>
  </si>
  <si>
    <t xml:space="preserve">Libra </t>
  </si>
  <si>
    <t>NARANJA - LB 400</t>
  </si>
  <si>
    <t>VERDE - LB 600</t>
  </si>
  <si>
    <t>ROSADO - LB901</t>
  </si>
  <si>
    <t>FUCSIA - J 880</t>
  </si>
  <si>
    <t>AMARILLO - J 881</t>
  </si>
  <si>
    <t>VERDE - J 885</t>
  </si>
  <si>
    <t>VIOLETA - J 653</t>
  </si>
  <si>
    <t xml:space="preserve">CRAQUELADOR </t>
  </si>
  <si>
    <t>OFICINA</t>
  </si>
  <si>
    <t xml:space="preserve">DOMICILIO </t>
  </si>
  <si>
    <t>Para realizar su pedido llene las celdas correspondientes, guarde el archivo y envielo como dato adjuto a info@coloryarte.net</t>
  </si>
  <si>
    <t>CAFÉ ESPECIAL - M506</t>
  </si>
  <si>
    <t>DORADO - UM955</t>
  </si>
  <si>
    <t xml:space="preserve">ENVEJECEDORES </t>
  </si>
  <si>
    <t>CAFÉ            En - 205</t>
  </si>
  <si>
    <t>Envejecedor 36 ml</t>
  </si>
  <si>
    <t>Envejecedor 60 ml</t>
  </si>
  <si>
    <t>Envejecedor LITRO</t>
  </si>
  <si>
    <t>AMARILLO HANSA - 213</t>
  </si>
  <si>
    <t xml:space="preserve">Envases PET 30 ml </t>
  </si>
  <si>
    <t xml:space="preserve">Envases PET 60 ml </t>
  </si>
  <si>
    <t>Escarcha  30gr:</t>
  </si>
  <si>
    <t>Holográficas 30 gr:</t>
  </si>
  <si>
    <t>Irisdescentes 30 gr :</t>
  </si>
  <si>
    <t xml:space="preserve">TOTAL ENVASES PET 30 ml </t>
  </si>
  <si>
    <t xml:space="preserve">TOTAL ENVASES PET 60 ml </t>
  </si>
  <si>
    <t>BROCHA # 1/2</t>
  </si>
  <si>
    <t>BROCHA # 3/4</t>
  </si>
  <si>
    <t>BROCHA # 1</t>
  </si>
  <si>
    <t>BROCHA # 2</t>
  </si>
  <si>
    <t>BROCHA # 1 1/2</t>
  </si>
  <si>
    <t xml:space="preserve">TOTAL PINCELES CERDAS DURAS </t>
  </si>
  <si>
    <t>TOTAL SETS</t>
  </si>
  <si>
    <t xml:space="preserve">BROCHAS </t>
  </si>
  <si>
    <t>UNIDAD</t>
  </si>
  <si>
    <t xml:space="preserve">Total Brochas </t>
  </si>
  <si>
    <t xml:space="preserve">GALÓN </t>
  </si>
  <si>
    <t>Sellador Mate-Brillante-Nieve-Resane GALÓN:</t>
  </si>
  <si>
    <t xml:space="preserve">CRAQUELADOR 36ml </t>
  </si>
  <si>
    <t xml:space="preserve">CRAQUELADOR 60ml </t>
  </si>
  <si>
    <t xml:space="preserve">CRAQUELADOR 120ml </t>
  </si>
  <si>
    <t>CRAQUELADOR (LITRO)</t>
  </si>
  <si>
    <t>CRAQUELADOR (GALON)</t>
  </si>
  <si>
    <t xml:space="preserve">1/2Libra </t>
  </si>
  <si>
    <t>Escarcha 1/2 libra:</t>
  </si>
  <si>
    <t>Holograficas 1/2 libra:</t>
  </si>
  <si>
    <t>Irisdescentes 1/2 libra :</t>
  </si>
  <si>
    <t xml:space="preserve">TOTAL BROCHAS </t>
  </si>
  <si>
    <t>TOTAL ENVASES</t>
  </si>
  <si>
    <t>30 g</t>
  </si>
  <si>
    <t>Nacarados / Policromados Litro:</t>
  </si>
  <si>
    <t xml:space="preserve">ESTA PARTE NO LLENAR / NO MODIFICAR </t>
  </si>
  <si>
    <t>BRONCE-E500</t>
  </si>
  <si>
    <t>X</t>
  </si>
  <si>
    <t>IVA 15%:</t>
  </si>
  <si>
    <t xml:space="preserve">TOTAL ESCARCHAS 30 gramos </t>
  </si>
  <si>
    <t>TOTAL ESCARCHAS LIBRA</t>
  </si>
  <si>
    <t xml:space="preserve">SET DE PINCELES X 25 UNIDADES </t>
  </si>
  <si>
    <t xml:space="preserve">UNIDAD </t>
  </si>
  <si>
    <t>PLANO CERDA DURA X12</t>
  </si>
  <si>
    <t>REDONDO CERDA DURA X12</t>
  </si>
  <si>
    <t>DELINEADOR SET X 6</t>
  </si>
  <si>
    <t xml:space="preserve">PALETA + 12 PINCELES </t>
  </si>
  <si>
    <t>PALETAS BLANCAS</t>
  </si>
  <si>
    <t>JUEGO DE ESPATULAS (5 Unidades)</t>
  </si>
  <si>
    <t>LAMINILLAS ORO (25 Unidades)</t>
  </si>
  <si>
    <t>LAMINILLAS PLATA (25 Unidades)</t>
  </si>
  <si>
    <t>ESPONJAS (2 Unidades)</t>
  </si>
  <si>
    <t>PINTURA PARA DEDOS 6 COLORES</t>
  </si>
  <si>
    <t>DELINEADORES BLANCOS # 0</t>
  </si>
  <si>
    <t>DELINEADORES  BLANCOS # 00</t>
  </si>
  <si>
    <t>DELINEADORES  BLANCOS # 000</t>
  </si>
  <si>
    <t xml:space="preserve">SET X 7 PLANO </t>
  </si>
  <si>
    <t xml:space="preserve">SET X 7 ANGULAR </t>
  </si>
  <si>
    <t xml:space="preserve">SET X 7 LENGUA DE GATO </t>
  </si>
  <si>
    <t>250 ML</t>
  </si>
  <si>
    <t>Acrilicos 250 ml</t>
  </si>
  <si>
    <t>JUEGOS TEMPERA X 6</t>
  </si>
  <si>
    <t>JUEGO TEMPERA X 6</t>
  </si>
  <si>
    <t xml:space="preserve">PINCELES </t>
  </si>
  <si>
    <t xml:space="preserve">VARIOS </t>
  </si>
  <si>
    <r>
      <t xml:space="preserve">Total Pinceles  </t>
    </r>
    <r>
      <rPr>
        <b/>
        <sz val="12"/>
        <rFont val="Arial"/>
        <family val="2"/>
      </rPr>
      <t xml:space="preserve">Nuevos </t>
    </r>
  </si>
  <si>
    <r>
      <t xml:space="preserve">Total Productos </t>
    </r>
    <r>
      <rPr>
        <b/>
        <sz val="12"/>
        <rFont val="Arial"/>
        <family val="2"/>
      </rPr>
      <t>Varios</t>
    </r>
  </si>
  <si>
    <t xml:space="preserve">SET 25 PINCELES </t>
  </si>
  <si>
    <t>LAMINILLAS DE ORO (25 Unidades)</t>
  </si>
  <si>
    <t>PINTURA PARANIÑOS 6 COLORES</t>
  </si>
  <si>
    <t>PALETA BLANCA</t>
  </si>
  <si>
    <t xml:space="preserve">PINCEL PLANO X 7 UNIDADES </t>
  </si>
  <si>
    <t xml:space="preserve">PINCEL ANGULAR X 7 UNIDADES </t>
  </si>
  <si>
    <t xml:space="preserve">PINCEL LENGUA DE GATO X 7 UNIDADES </t>
  </si>
  <si>
    <t>LIENZOS</t>
  </si>
  <si>
    <t xml:space="preserve">TOTAL VARIOS Y PINCELES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</si>
</sst>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9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3" fillId="3" borderId="9" xfId="0" applyFont="1" applyFill="1" applyBorder="1" applyProtection="1"/>
    <xf numFmtId="0" fontId="3" fillId="2" borderId="11" xfId="0" applyFont="1" applyFill="1" applyBorder="1" applyProtection="1"/>
    <xf numFmtId="0" fontId="8" fillId="0" borderId="0" xfId="0" applyFont="1" applyProtection="1"/>
    <xf numFmtId="0" fontId="3" fillId="0" borderId="24" xfId="0" applyFont="1" applyBorder="1" applyProtection="1"/>
    <xf numFmtId="0" fontId="2" fillId="0" borderId="2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" xfId="0" applyFont="1" applyFill="1" applyBorder="1" applyProtection="1"/>
    <xf numFmtId="0" fontId="2" fillId="0" borderId="15" xfId="0" applyFont="1" applyFill="1" applyBorder="1" applyProtection="1"/>
    <xf numFmtId="0" fontId="2" fillId="0" borderId="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3" fillId="0" borderId="34" xfId="0" applyFont="1" applyBorder="1" applyProtection="1"/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6" xfId="0" applyFont="1" applyFill="1" applyBorder="1" applyProtection="1"/>
    <xf numFmtId="0" fontId="2" fillId="0" borderId="17" xfId="0" applyFont="1" applyFill="1" applyBorder="1" applyProtection="1"/>
    <xf numFmtId="0" fontId="3" fillId="0" borderId="13" xfId="0" applyFont="1" applyBorder="1" applyProtection="1"/>
    <xf numFmtId="0" fontId="3" fillId="0" borderId="28" xfId="0" applyFont="1" applyBorder="1" applyProtection="1"/>
    <xf numFmtId="0" fontId="2" fillId="0" borderId="2" xfId="0" applyFont="1" applyBorder="1" applyProtection="1"/>
    <xf numFmtId="0" fontId="4" fillId="0" borderId="0" xfId="0" applyFont="1" applyBorder="1" applyProtection="1"/>
    <xf numFmtId="0" fontId="2" fillId="0" borderId="6" xfId="0" applyFont="1" applyBorder="1" applyAlignment="1" applyProtection="1">
      <alignment horizontal="right"/>
    </xf>
    <xf numFmtId="0" fontId="2" fillId="0" borderId="6" xfId="0" applyFont="1" applyBorder="1" applyProtection="1"/>
    <xf numFmtId="0" fontId="2" fillId="0" borderId="6" xfId="0" applyFont="1" applyBorder="1" applyProtection="1">
      <protection locked="0"/>
    </xf>
    <xf numFmtId="0" fontId="2" fillId="0" borderId="3" xfId="0" applyFont="1" applyBorder="1" applyProtection="1"/>
    <xf numFmtId="0" fontId="2" fillId="0" borderId="31" xfId="0" applyFont="1" applyFill="1" applyBorder="1" applyProtection="1"/>
    <xf numFmtId="0" fontId="2" fillId="0" borderId="14" xfId="0" applyFont="1" applyFill="1" applyBorder="1" applyProtection="1"/>
    <xf numFmtId="0" fontId="2" fillId="0" borderId="14" xfId="0" applyFont="1" applyBorder="1" applyProtection="1">
      <protection locked="0"/>
    </xf>
    <xf numFmtId="0" fontId="2" fillId="0" borderId="35" xfId="0" applyFont="1" applyBorder="1" applyProtection="1"/>
    <xf numFmtId="0" fontId="2" fillId="0" borderId="32" xfId="0" applyFont="1" applyFill="1" applyBorder="1" applyProtection="1"/>
    <xf numFmtId="0" fontId="2" fillId="0" borderId="15" xfId="0" applyFont="1" applyBorder="1" applyProtection="1">
      <protection locked="0"/>
    </xf>
    <xf numFmtId="2" fontId="2" fillId="0" borderId="3" xfId="0" applyNumberFormat="1" applyFont="1" applyBorder="1" applyProtection="1"/>
    <xf numFmtId="0" fontId="2" fillId="0" borderId="25" xfId="0" applyFont="1" applyFill="1" applyBorder="1" applyProtection="1"/>
    <xf numFmtId="0" fontId="2" fillId="0" borderId="32" xfId="0" applyFont="1" applyBorder="1" applyProtection="1"/>
    <xf numFmtId="0" fontId="2" fillId="0" borderId="15" xfId="0" applyFont="1" applyBorder="1" applyProtection="1"/>
    <xf numFmtId="2" fontId="3" fillId="0" borderId="27" xfId="0" applyNumberFormat="1" applyFont="1" applyBorder="1" applyProtection="1"/>
    <xf numFmtId="0" fontId="2" fillId="0" borderId="8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10" fillId="3" borderId="9" xfId="0" applyFont="1" applyFill="1" applyBorder="1" applyProtection="1"/>
    <xf numFmtId="0" fontId="3" fillId="18" borderId="9" xfId="0" applyFont="1" applyFill="1" applyBorder="1" applyProtection="1"/>
    <xf numFmtId="0" fontId="3" fillId="2" borderId="10" xfId="0" applyFont="1" applyFill="1" applyBorder="1" applyProtection="1"/>
    <xf numFmtId="0" fontId="10" fillId="0" borderId="28" xfId="0" applyFont="1" applyBorder="1" applyProtection="1"/>
    <xf numFmtId="0" fontId="10" fillId="10" borderId="28" xfId="0" applyFont="1" applyFill="1" applyBorder="1" applyProtection="1"/>
    <xf numFmtId="0" fontId="11" fillId="0" borderId="1" xfId="0" applyFont="1" applyBorder="1" applyProtection="1"/>
    <xf numFmtId="0" fontId="11" fillId="0" borderId="3" xfId="0" applyFont="1" applyBorder="1" applyProtection="1"/>
    <xf numFmtId="0" fontId="11" fillId="0" borderId="1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0" fillId="13" borderId="34" xfId="0" applyFont="1" applyFill="1" applyBorder="1" applyProtection="1"/>
    <xf numFmtId="0" fontId="8" fillId="15" borderId="14" xfId="0" applyFont="1" applyFill="1" applyBorder="1" applyProtection="1"/>
    <xf numFmtId="2" fontId="8" fillId="15" borderId="10" xfId="0" applyNumberFormat="1" applyFont="1" applyFill="1" applyBorder="1" applyProtection="1"/>
    <xf numFmtId="0" fontId="8" fillId="15" borderId="15" xfId="0" applyFont="1" applyFill="1" applyBorder="1" applyProtection="1"/>
    <xf numFmtId="2" fontId="8" fillId="15" borderId="8" xfId="0" applyNumberFormat="1" applyFont="1" applyFill="1" applyBorder="1" applyProtection="1"/>
    <xf numFmtId="0" fontId="8" fillId="15" borderId="39" xfId="0" applyFont="1" applyFill="1" applyBorder="1" applyProtection="1"/>
    <xf numFmtId="2" fontId="9" fillId="15" borderId="3" xfId="0" applyNumberFormat="1" applyFont="1" applyFill="1" applyBorder="1" applyProtection="1"/>
    <xf numFmtId="2" fontId="8" fillId="15" borderId="3" xfId="0" applyNumberFormat="1" applyFont="1" applyFill="1" applyBorder="1" applyProtection="1"/>
    <xf numFmtId="0" fontId="8" fillId="15" borderId="40" xfId="0" applyFont="1" applyFill="1" applyBorder="1" applyProtection="1"/>
    <xf numFmtId="2" fontId="9" fillId="15" borderId="41" xfId="0" applyNumberFormat="1" applyFont="1" applyFill="1" applyBorder="1" applyProtection="1"/>
    <xf numFmtId="43" fontId="2" fillId="0" borderId="1" xfId="15" applyFont="1" applyBorder="1" applyProtection="1"/>
    <xf numFmtId="0" fontId="3" fillId="0" borderId="28" xfId="0" applyFont="1" applyBorder="1" applyAlignment="1" applyProtection="1">
      <alignment horizontal="right"/>
    </xf>
    <xf numFmtId="43" fontId="2" fillId="0" borderId="3" xfId="15" applyFont="1" applyBorder="1" applyProtection="1">
      <protection locked="0"/>
    </xf>
    <xf numFmtId="43" fontId="2" fillId="0" borderId="35" xfId="15" applyFont="1" applyBorder="1" applyProtection="1">
      <protection locked="0"/>
    </xf>
    <xf numFmtId="43" fontId="2" fillId="0" borderId="6" xfId="15" applyFont="1" applyBorder="1" applyProtection="1"/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2" fillId="0" borderId="14" xfId="0" applyFont="1" applyBorder="1" applyProtection="1"/>
    <xf numFmtId="43" fontId="3" fillId="0" borderId="41" xfId="15" applyFont="1" applyBorder="1" applyProtection="1">
      <protection locked="0"/>
    </xf>
    <xf numFmtId="0" fontId="2" fillId="0" borderId="17" xfId="0" applyFont="1" applyBorder="1" applyProtection="1"/>
    <xf numFmtId="0" fontId="2" fillId="0" borderId="17" xfId="0" applyFont="1" applyBorder="1" applyAlignment="1" applyProtection="1">
      <alignment horizontal="center"/>
      <protection locked="0"/>
    </xf>
    <xf numFmtId="0" fontId="2" fillId="0" borderId="34" xfId="0" applyFont="1" applyBorder="1" applyProtection="1"/>
    <xf numFmtId="0" fontId="3" fillId="0" borderId="9" xfId="0" applyFont="1" applyBorder="1" applyProtection="1"/>
    <xf numFmtId="0" fontId="10" fillId="9" borderId="10" xfId="0" applyFont="1" applyFill="1" applyBorder="1" applyProtection="1"/>
    <xf numFmtId="0" fontId="2" fillId="0" borderId="1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left"/>
    </xf>
    <xf numFmtId="0" fontId="10" fillId="11" borderId="9" xfId="0" applyFont="1" applyFill="1" applyBorder="1" applyAlignment="1" applyProtection="1">
      <alignment horizontal="left"/>
    </xf>
    <xf numFmtId="0" fontId="3" fillId="22" borderId="9" xfId="0" applyFont="1" applyFill="1" applyBorder="1" applyProtection="1"/>
    <xf numFmtId="0" fontId="3" fillId="9" borderId="28" xfId="0" applyFont="1" applyFill="1" applyBorder="1" applyProtection="1"/>
    <xf numFmtId="0" fontId="2" fillId="0" borderId="0" xfId="0" applyFont="1" applyFill="1" applyBorder="1" applyProtection="1"/>
    <xf numFmtId="0" fontId="2" fillId="0" borderId="23" xfId="0" applyFont="1" applyBorder="1" applyProtection="1"/>
    <xf numFmtId="0" fontId="2" fillId="0" borderId="12" xfId="0" applyFont="1" applyBorder="1" applyProtection="1"/>
    <xf numFmtId="0" fontId="2" fillId="0" borderId="30" xfId="0" applyFont="1" applyBorder="1" applyProtection="1"/>
    <xf numFmtId="0" fontId="2" fillId="0" borderId="42" xfId="0" applyFont="1" applyBorder="1" applyProtection="1"/>
    <xf numFmtId="0" fontId="3" fillId="2" borderId="9" xfId="0" applyFont="1" applyFill="1" applyBorder="1" applyAlignment="1" applyProtection="1">
      <alignment horizontal="center"/>
    </xf>
    <xf numFmtId="0" fontId="3" fillId="10" borderId="9" xfId="0" applyFont="1" applyFill="1" applyBorder="1" applyProtection="1"/>
    <xf numFmtId="0" fontId="3" fillId="5" borderId="10" xfId="0" applyFont="1" applyFill="1" applyBorder="1" applyProtection="1"/>
    <xf numFmtId="0" fontId="2" fillId="0" borderId="9" xfId="0" applyFont="1" applyBorder="1" applyProtection="1"/>
    <xf numFmtId="0" fontId="2" fillId="0" borderId="15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0" fontId="10" fillId="5" borderId="27" xfId="0" applyFont="1" applyFill="1" applyBorder="1" applyProtection="1"/>
    <xf numFmtId="0" fontId="2" fillId="0" borderId="35" xfId="0" applyFont="1" applyBorder="1" applyProtection="1">
      <protection locked="0"/>
    </xf>
    <xf numFmtId="0" fontId="2" fillId="2" borderId="0" xfId="0" applyFont="1" applyFill="1" applyBorder="1" applyProtection="1"/>
    <xf numFmtId="0" fontId="2" fillId="0" borderId="21" xfId="0" applyFont="1" applyBorder="1" applyProtection="1"/>
    <xf numFmtId="0" fontId="2" fillId="0" borderId="16" xfId="0" applyFont="1" applyBorder="1" applyProtection="1"/>
    <xf numFmtId="0" fontId="2" fillId="0" borderId="46" xfId="0" applyFont="1" applyBorder="1" applyProtection="1"/>
    <xf numFmtId="0" fontId="2" fillId="0" borderId="7" xfId="0" applyNumberFormat="1" applyFont="1" applyBorder="1" applyProtection="1">
      <protection locked="0"/>
    </xf>
    <xf numFmtId="0" fontId="2" fillId="0" borderId="30" xfId="0" applyNumberFormat="1" applyFont="1" applyBorder="1" applyProtection="1">
      <protection locked="0"/>
    </xf>
    <xf numFmtId="0" fontId="2" fillId="23" borderId="1" xfId="0" applyFont="1" applyFill="1" applyBorder="1" applyProtection="1"/>
    <xf numFmtId="0" fontId="10" fillId="14" borderId="45" xfId="0" applyFont="1" applyFill="1" applyBorder="1" applyProtection="1"/>
    <xf numFmtId="0" fontId="10" fillId="10" borderId="45" xfId="0" applyFont="1" applyFill="1" applyBorder="1" applyProtection="1"/>
    <xf numFmtId="0" fontId="10" fillId="3" borderId="47" xfId="0" applyFont="1" applyFill="1" applyBorder="1" applyProtection="1"/>
    <xf numFmtId="0" fontId="10" fillId="4" borderId="4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Border="1" applyProtection="1">
      <protection locked="0"/>
    </xf>
    <xf numFmtId="0" fontId="2" fillId="0" borderId="15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3" fillId="2" borderId="14" xfId="0" applyFont="1" applyFill="1" applyBorder="1" applyAlignment="1" applyProtection="1">
      <alignment horizontal="center"/>
    </xf>
    <xf numFmtId="0" fontId="3" fillId="2" borderId="45" xfId="0" applyFont="1" applyFill="1" applyBorder="1" applyProtection="1"/>
    <xf numFmtId="0" fontId="13" fillId="22" borderId="3" xfId="0" applyFont="1" applyFill="1" applyBorder="1" applyAlignment="1" applyProtection="1">
      <alignment horizontal="center"/>
    </xf>
    <xf numFmtId="0" fontId="13" fillId="22" borderId="10" xfId="0" applyFont="1" applyFill="1" applyBorder="1" applyAlignment="1" applyProtection="1">
      <alignment horizontal="center"/>
    </xf>
    <xf numFmtId="0" fontId="10" fillId="11" borderId="7" xfId="0" applyFont="1" applyFill="1" applyBorder="1" applyAlignment="1" applyProtection="1">
      <alignment horizontal="left"/>
    </xf>
    <xf numFmtId="0" fontId="3" fillId="22" borderId="7" xfId="0" applyFont="1" applyFill="1" applyBorder="1" applyProtection="1"/>
    <xf numFmtId="0" fontId="10" fillId="14" borderId="49" xfId="0" applyFont="1" applyFill="1" applyBorder="1" applyAlignment="1" applyProtection="1">
      <alignment horizontal="left"/>
    </xf>
    <xf numFmtId="0" fontId="2" fillId="0" borderId="52" xfId="0" applyFont="1" applyBorder="1" applyProtection="1"/>
    <xf numFmtId="0" fontId="2" fillId="0" borderId="53" xfId="0" applyFont="1" applyBorder="1" applyProtection="1"/>
    <xf numFmtId="0" fontId="2" fillId="0" borderId="4" xfId="0" applyFont="1" applyBorder="1" applyProtection="1"/>
    <xf numFmtId="0" fontId="2" fillId="0" borderId="43" xfId="0" applyFont="1" applyBorder="1" applyProtection="1"/>
    <xf numFmtId="0" fontId="11" fillId="0" borderId="0" xfId="0" applyFont="1" applyBorder="1" applyProtection="1"/>
    <xf numFmtId="0" fontId="11" fillId="0" borderId="32" xfId="0" applyFont="1" applyBorder="1" applyProtection="1"/>
    <xf numFmtId="0" fontId="11" fillId="0" borderId="54" xfId="0" applyFont="1" applyBorder="1" applyProtection="1"/>
    <xf numFmtId="0" fontId="11" fillId="0" borderId="23" xfId="0" applyFont="1" applyBorder="1" applyProtection="1"/>
    <xf numFmtId="0" fontId="11" fillId="0" borderId="55" xfId="0" applyFont="1" applyBorder="1" applyProtection="1"/>
    <xf numFmtId="0" fontId="11" fillId="0" borderId="25" xfId="0" applyFont="1" applyBorder="1" applyProtection="1"/>
    <xf numFmtId="0" fontId="14" fillId="0" borderId="57" xfId="0" applyFont="1" applyBorder="1" applyProtection="1">
      <protection locked="0"/>
    </xf>
    <xf numFmtId="0" fontId="3" fillId="6" borderId="0" xfId="0" applyFont="1" applyFill="1" applyBorder="1" applyAlignment="1" applyProtection="1">
      <alignment horizontal="center"/>
    </xf>
    <xf numFmtId="2" fontId="11" fillId="0" borderId="36" xfId="0" applyNumberFormat="1" applyFont="1" applyBorder="1" applyProtection="1"/>
    <xf numFmtId="0" fontId="11" fillId="6" borderId="0" xfId="0" applyFont="1" applyFill="1" applyBorder="1" applyProtection="1"/>
    <xf numFmtId="43" fontId="11" fillId="0" borderId="54" xfId="15" applyFont="1" applyBorder="1" applyProtection="1"/>
    <xf numFmtId="43" fontId="11" fillId="0" borderId="55" xfId="15" applyFont="1" applyBorder="1" applyProtection="1"/>
    <xf numFmtId="0" fontId="8" fillId="15" borderId="32" xfId="0" applyFont="1" applyFill="1" applyBorder="1" applyProtection="1"/>
    <xf numFmtId="0" fontId="10" fillId="0" borderId="23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43" fontId="11" fillId="0" borderId="23" xfId="15" applyFont="1" applyBorder="1" applyProtection="1"/>
    <xf numFmtId="2" fontId="11" fillId="0" borderId="46" xfId="0" applyNumberFormat="1" applyFont="1" applyBorder="1" applyProtection="1"/>
    <xf numFmtId="0" fontId="9" fillId="15" borderId="51" xfId="0" applyFont="1" applyFill="1" applyBorder="1" applyProtection="1"/>
    <xf numFmtId="0" fontId="9" fillId="15" borderId="12" xfId="0" applyFont="1" applyFill="1" applyBorder="1" applyProtection="1"/>
    <xf numFmtId="0" fontId="11" fillId="0" borderId="37" xfId="0" applyFont="1" applyBorder="1" applyProtection="1"/>
    <xf numFmtId="0" fontId="11" fillId="0" borderId="59" xfId="0" applyFont="1" applyBorder="1" applyProtection="1"/>
    <xf numFmtId="0" fontId="11" fillId="0" borderId="60" xfId="0" applyFont="1" applyBorder="1" applyProtection="1"/>
    <xf numFmtId="0" fontId="3" fillId="0" borderId="58" xfId="0" applyFont="1" applyBorder="1" applyProtection="1"/>
    <xf numFmtId="0" fontId="14" fillId="0" borderId="21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14" fillId="0" borderId="23" xfId="0" applyFont="1" applyBorder="1" applyProtection="1"/>
    <xf numFmtId="0" fontId="14" fillId="0" borderId="57" xfId="0" applyFont="1" applyBorder="1" applyProtection="1"/>
    <xf numFmtId="0" fontId="14" fillId="0" borderId="37" xfId="0" applyFont="1" applyBorder="1" applyProtection="1"/>
    <xf numFmtId="0" fontId="14" fillId="0" borderId="46" xfId="0" applyFont="1" applyBorder="1" applyProtection="1"/>
    <xf numFmtId="0" fontId="16" fillId="0" borderId="62" xfId="0" applyFont="1" applyBorder="1"/>
    <xf numFmtId="0" fontId="3" fillId="0" borderId="31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2" fillId="16" borderId="1" xfId="0" applyFont="1" applyFill="1" applyBorder="1" applyProtection="1">
      <protection locked="0"/>
    </xf>
    <xf numFmtId="0" fontId="3" fillId="5" borderId="2" xfId="0" applyFont="1" applyFill="1" applyBorder="1" applyProtection="1"/>
    <xf numFmtId="0" fontId="2" fillId="23" borderId="6" xfId="0" applyFont="1" applyFill="1" applyBorder="1" applyProtection="1"/>
    <xf numFmtId="0" fontId="2" fillId="0" borderId="10" xfId="0" applyFont="1" applyBorder="1" applyProtection="1"/>
    <xf numFmtId="0" fontId="2" fillId="0" borderId="49" xfId="0" applyFont="1" applyBorder="1" applyProtection="1"/>
    <xf numFmtId="0" fontId="2" fillId="0" borderId="51" xfId="0" applyFont="1" applyBorder="1" applyProtection="1"/>
    <xf numFmtId="0" fontId="2" fillId="0" borderId="7" xfId="0" applyFont="1" applyBorder="1" applyProtection="1"/>
    <xf numFmtId="0" fontId="3" fillId="0" borderId="42" xfId="0" applyFont="1" applyBorder="1" applyProtection="1"/>
    <xf numFmtId="0" fontId="10" fillId="14" borderId="63" xfId="0" applyFont="1" applyFill="1" applyBorder="1" applyAlignment="1" applyProtection="1">
      <alignment horizontal="left"/>
    </xf>
    <xf numFmtId="0" fontId="2" fillId="0" borderId="4" xfId="0" applyFont="1" applyBorder="1" applyProtection="1">
      <protection locked="0"/>
    </xf>
    <xf numFmtId="0" fontId="2" fillId="23" borderId="50" xfId="0" applyFont="1" applyFill="1" applyBorder="1" applyProtection="1"/>
    <xf numFmtId="0" fontId="2" fillId="2" borderId="1" xfId="0" applyFont="1" applyFill="1" applyBorder="1" applyProtection="1"/>
    <xf numFmtId="0" fontId="2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2" fontId="2" fillId="2" borderId="46" xfId="0" applyNumberFormat="1" applyFont="1" applyFill="1" applyBorder="1" applyProtection="1"/>
    <xf numFmtId="0" fontId="10" fillId="12" borderId="27" xfId="0" applyFont="1" applyFill="1" applyBorder="1" applyProtection="1"/>
    <xf numFmtId="0" fontId="15" fillId="0" borderId="64" xfId="0" applyFont="1" applyBorder="1" applyAlignment="1"/>
    <xf numFmtId="0" fontId="2" fillId="2" borderId="13" xfId="0" applyFont="1" applyFill="1" applyBorder="1" applyProtection="1"/>
    <xf numFmtId="0" fontId="10" fillId="17" borderId="28" xfId="0" applyFont="1" applyFill="1" applyBorder="1" applyAlignment="1" applyProtection="1">
      <alignment horizontal="center"/>
    </xf>
    <xf numFmtId="0" fontId="10" fillId="22" borderId="27" xfId="0" applyFont="1" applyFill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18" fillId="0" borderId="66" xfId="0" applyFont="1" applyBorder="1" applyAlignment="1"/>
    <xf numFmtId="0" fontId="18" fillId="0" borderId="66" xfId="0" applyFont="1" applyBorder="1"/>
    <xf numFmtId="0" fontId="18" fillId="25" borderId="66" xfId="0" applyFont="1" applyFill="1" applyBorder="1" applyAlignment="1"/>
    <xf numFmtId="0" fontId="3" fillId="2" borderId="67" xfId="0" applyFont="1" applyFill="1" applyBorder="1" applyProtection="1"/>
    <xf numFmtId="0" fontId="2" fillId="0" borderId="11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18" fillId="0" borderId="68" xfId="0" applyFont="1" applyBorder="1" applyAlignment="1"/>
    <xf numFmtId="0" fontId="18" fillId="0" borderId="69" xfId="0" applyFont="1" applyBorder="1"/>
    <xf numFmtId="0" fontId="18" fillId="0" borderId="70" xfId="0" applyFont="1" applyBorder="1"/>
    <xf numFmtId="0" fontId="18" fillId="0" borderId="70" xfId="0" applyFont="1" applyBorder="1" applyAlignment="1"/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18" fillId="0" borderId="71" xfId="0" applyFont="1" applyBorder="1"/>
    <xf numFmtId="0" fontId="18" fillId="0" borderId="62" xfId="0" applyFont="1" applyBorder="1"/>
    <xf numFmtId="0" fontId="2" fillId="17" borderId="26" xfId="0" applyFont="1" applyFill="1" applyBorder="1" applyProtection="1"/>
    <xf numFmtId="0" fontId="2" fillId="0" borderId="28" xfId="0" applyFont="1" applyBorder="1" applyProtection="1"/>
    <xf numFmtId="0" fontId="2" fillId="0" borderId="27" xfId="0" applyFont="1" applyBorder="1" applyProtection="1"/>
    <xf numFmtId="0" fontId="3" fillId="22" borderId="13" xfId="0" applyFont="1" applyFill="1" applyBorder="1" applyAlignment="1" applyProtection="1">
      <alignment horizontal="center"/>
    </xf>
    <xf numFmtId="0" fontId="3" fillId="22" borderId="20" xfId="0" applyFont="1" applyFill="1" applyBorder="1" applyAlignment="1" applyProtection="1">
      <alignment horizontal="center"/>
    </xf>
    <xf numFmtId="0" fontId="2" fillId="0" borderId="52" xfId="0" applyFont="1" applyBorder="1" applyProtection="1">
      <protection locked="0"/>
    </xf>
    <xf numFmtId="0" fontId="2" fillId="0" borderId="44" xfId="0" applyFont="1" applyBorder="1" applyProtection="1"/>
    <xf numFmtId="0" fontId="3" fillId="14" borderId="19" xfId="0" applyFont="1" applyFill="1" applyBorder="1" applyProtection="1"/>
    <xf numFmtId="0" fontId="2" fillId="14" borderId="13" xfId="0" applyFont="1" applyFill="1" applyBorder="1" applyProtection="1"/>
    <xf numFmtId="0" fontId="2" fillId="14" borderId="28" xfId="0" applyFont="1" applyFill="1" applyBorder="1" applyProtection="1"/>
    <xf numFmtId="0" fontId="2" fillId="14" borderId="27" xfId="0" applyFont="1" applyFill="1" applyBorder="1" applyProtection="1"/>
    <xf numFmtId="0" fontId="2" fillId="0" borderId="0" xfId="0" applyFont="1" applyFill="1" applyBorder="1" applyProtection="1">
      <protection locked="0"/>
    </xf>
    <xf numFmtId="0" fontId="9" fillId="0" borderId="21" xfId="0" applyFont="1" applyBorder="1" applyProtection="1"/>
    <xf numFmtId="0" fontId="10" fillId="0" borderId="18" xfId="0" applyFont="1" applyBorder="1" applyAlignment="1" applyProtection="1">
      <protection locked="0"/>
    </xf>
    <xf numFmtId="0" fontId="3" fillId="0" borderId="23" xfId="0" applyFont="1" applyBorder="1" applyProtection="1"/>
    <xf numFmtId="0" fontId="3" fillId="0" borderId="19" xfId="0" applyFont="1" applyBorder="1" applyAlignment="1" applyProtection="1">
      <alignment horizontal="left"/>
      <protection locked="0"/>
    </xf>
    <xf numFmtId="0" fontId="10" fillId="0" borderId="37" xfId="0" applyFont="1" applyBorder="1" applyAlignment="1" applyProtection="1">
      <protection locked="0"/>
    </xf>
    <xf numFmtId="14" fontId="3" fillId="0" borderId="18" xfId="0" applyNumberFormat="1" applyFont="1" applyBorder="1" applyAlignment="1" applyProtection="1">
      <protection locked="0"/>
    </xf>
    <xf numFmtId="0" fontId="2" fillId="0" borderId="0" xfId="0" applyFont="1" applyFill="1" applyProtection="1"/>
    <xf numFmtId="2" fontId="3" fillId="0" borderId="0" xfId="0" applyNumberFormat="1" applyFont="1" applyFill="1" applyProtection="1"/>
    <xf numFmtId="0" fontId="8" fillId="15" borderId="31" xfId="0" applyFont="1" applyFill="1" applyBorder="1" applyProtection="1"/>
    <xf numFmtId="2" fontId="11" fillId="0" borderId="65" xfId="0" applyNumberFormat="1" applyFont="1" applyBorder="1" applyProtection="1"/>
    <xf numFmtId="2" fontId="3" fillId="0" borderId="56" xfId="0" applyNumberFormat="1" applyFont="1" applyBorder="1" applyProtection="1"/>
    <xf numFmtId="0" fontId="2" fillId="0" borderId="54" xfId="0" applyFont="1" applyBorder="1" applyProtection="1"/>
    <xf numFmtId="0" fontId="2" fillId="0" borderId="36" xfId="0" applyFont="1" applyBorder="1" applyProtection="1"/>
    <xf numFmtId="1" fontId="2" fillId="0" borderId="46" xfId="0" applyNumberFormat="1" applyFont="1" applyBorder="1" applyProtection="1"/>
    <xf numFmtId="1" fontId="2" fillId="0" borderId="36" xfId="0" applyNumberFormat="1" applyFont="1" applyBorder="1" applyProtection="1"/>
    <xf numFmtId="0" fontId="2" fillId="0" borderId="23" xfId="0" applyFont="1" applyFill="1" applyBorder="1" applyProtection="1"/>
    <xf numFmtId="0" fontId="2" fillId="0" borderId="54" xfId="0" applyFont="1" applyFill="1" applyBorder="1" applyProtection="1"/>
    <xf numFmtId="0" fontId="2" fillId="0" borderId="72" xfId="0" applyFont="1" applyBorder="1" applyProtection="1"/>
    <xf numFmtId="0" fontId="2" fillId="0" borderId="73" xfId="0" applyFont="1" applyBorder="1" applyProtection="1"/>
    <xf numFmtId="0" fontId="2" fillId="0" borderId="55" xfId="0" applyFont="1" applyBorder="1" applyProtection="1"/>
    <xf numFmtId="0" fontId="2" fillId="0" borderId="25" xfId="0" applyFont="1" applyBorder="1" applyProtection="1"/>
    <xf numFmtId="0" fontId="2" fillId="0" borderId="65" xfId="0" applyFont="1" applyBorder="1" applyProtection="1"/>
    <xf numFmtId="0" fontId="4" fillId="20" borderId="16" xfId="0" applyFont="1" applyFill="1" applyBorder="1" applyAlignment="1" applyProtection="1">
      <alignment horizontal="center"/>
    </xf>
    <xf numFmtId="0" fontId="3" fillId="18" borderId="11" xfId="0" applyFont="1" applyFill="1" applyBorder="1" applyAlignment="1" applyProtection="1">
      <alignment horizontal="center"/>
    </xf>
    <xf numFmtId="0" fontId="3" fillId="18" borderId="9" xfId="0" applyFont="1" applyFill="1" applyBorder="1" applyAlignment="1" applyProtection="1">
      <alignment horizontal="center"/>
    </xf>
    <xf numFmtId="0" fontId="3" fillId="18" borderId="10" xfId="0" applyFont="1" applyFill="1" applyBorder="1" applyAlignment="1" applyProtection="1">
      <alignment horizontal="center"/>
    </xf>
    <xf numFmtId="0" fontId="7" fillId="0" borderId="54" xfId="0" applyFont="1" applyBorder="1" applyProtection="1"/>
    <xf numFmtId="0" fontId="7" fillId="0" borderId="32" xfId="0" applyFont="1" applyBorder="1" applyProtection="1"/>
    <xf numFmtId="2" fontId="7" fillId="0" borderId="3" xfId="0" applyNumberFormat="1" applyFont="1" applyBorder="1" applyProtection="1"/>
    <xf numFmtId="0" fontId="7" fillId="0" borderId="0" xfId="0" applyFont="1" applyBorder="1" applyProtection="1"/>
    <xf numFmtId="0" fontId="7" fillId="0" borderId="23" xfId="0" applyFont="1" applyBorder="1" applyProtection="1"/>
    <xf numFmtId="0" fontId="7" fillId="0" borderId="12" xfId="0" applyFont="1" applyBorder="1" applyProtection="1"/>
    <xf numFmtId="2" fontId="7" fillId="0" borderId="35" xfId="0" applyNumberFormat="1" applyFont="1" applyBorder="1" applyProtection="1"/>
    <xf numFmtId="0" fontId="10" fillId="0" borderId="61" xfId="0" applyFont="1" applyBorder="1" applyProtection="1"/>
    <xf numFmtId="43" fontId="7" fillId="0" borderId="1" xfId="15" applyFont="1" applyBorder="1" applyProtection="1"/>
    <xf numFmtId="2" fontId="7" fillId="0" borderId="1" xfId="0" applyNumberFormat="1" applyFont="1" applyBorder="1" applyProtection="1"/>
    <xf numFmtId="43" fontId="7" fillId="0" borderId="9" xfId="15" applyFont="1" applyBorder="1" applyProtection="1"/>
    <xf numFmtId="43" fontId="7" fillId="0" borderId="30" xfId="15" applyFont="1" applyBorder="1" applyProtection="1"/>
    <xf numFmtId="0" fontId="7" fillId="0" borderId="74" xfId="0" applyFont="1" applyBorder="1" applyProtection="1"/>
    <xf numFmtId="0" fontId="7" fillId="0" borderId="31" xfId="0" applyFont="1" applyBorder="1" applyProtection="1"/>
    <xf numFmtId="2" fontId="7" fillId="0" borderId="10" xfId="0" applyNumberFormat="1" applyFont="1" applyBorder="1" applyProtection="1"/>
    <xf numFmtId="43" fontId="7" fillId="0" borderId="7" xfId="15" applyFont="1" applyBorder="1" applyProtection="1"/>
    <xf numFmtId="0" fontId="7" fillId="0" borderId="24" xfId="0" applyFont="1" applyFill="1" applyBorder="1" applyProtection="1"/>
    <xf numFmtId="0" fontId="10" fillId="0" borderId="21" xfId="0" applyFont="1" applyBorder="1" applyAlignment="1" applyProtection="1">
      <alignment horizontal="center" vertical="top"/>
    </xf>
    <xf numFmtId="0" fontId="10" fillId="0" borderId="16" xfId="0" applyFont="1" applyBorder="1" applyAlignment="1" applyProtection="1">
      <alignment horizontal="center" vertical="top"/>
    </xf>
    <xf numFmtId="0" fontId="10" fillId="0" borderId="38" xfId="0" applyFont="1" applyBorder="1" applyAlignment="1" applyProtection="1">
      <alignment horizontal="center" vertical="top"/>
    </xf>
    <xf numFmtId="0" fontId="10" fillId="0" borderId="24" xfId="0" applyFont="1" applyBorder="1" applyAlignment="1" applyProtection="1">
      <alignment horizontal="center" vertical="top"/>
    </xf>
    <xf numFmtId="0" fontId="10" fillId="0" borderId="12" xfId="0" applyFont="1" applyBorder="1" applyAlignment="1" applyProtection="1">
      <alignment horizontal="center" vertical="top"/>
    </xf>
    <xf numFmtId="0" fontId="10" fillId="0" borderId="56" xfId="0" applyFont="1" applyBorder="1" applyAlignment="1" applyProtection="1">
      <alignment horizontal="center" vertical="top"/>
    </xf>
    <xf numFmtId="0" fontId="14" fillId="10" borderId="47" xfId="0" applyFont="1" applyFill="1" applyBorder="1" applyProtection="1"/>
    <xf numFmtId="0" fontId="14" fillId="3" borderId="47" xfId="0" applyFont="1" applyFill="1" applyBorder="1" applyProtection="1"/>
    <xf numFmtId="0" fontId="14" fillId="2" borderId="47" xfId="0" applyFont="1" applyFill="1" applyBorder="1" applyProtection="1"/>
    <xf numFmtId="0" fontId="14" fillId="19" borderId="47" xfId="0" applyFont="1" applyFill="1" applyBorder="1" applyProtection="1"/>
    <xf numFmtId="0" fontId="14" fillId="4" borderId="48" xfId="0" applyFont="1" applyFill="1" applyBorder="1" applyProtection="1"/>
    <xf numFmtId="0" fontId="10" fillId="0" borderId="46" xfId="0" applyFont="1" applyBorder="1" applyAlignment="1" applyProtection="1">
      <alignment horizontal="center" vertical="top"/>
    </xf>
    <xf numFmtId="0" fontId="14" fillId="7" borderId="47" xfId="0" applyFont="1" applyFill="1" applyBorder="1" applyProtection="1"/>
    <xf numFmtId="0" fontId="3" fillId="26" borderId="19" xfId="0" applyFont="1" applyFill="1" applyBorder="1" applyProtection="1"/>
    <xf numFmtId="0" fontId="2" fillId="10" borderId="17" xfId="0" applyFont="1" applyFill="1" applyBorder="1" applyProtection="1"/>
    <xf numFmtId="0" fontId="2" fillId="23" borderId="19" xfId="0" applyFont="1" applyFill="1" applyBorder="1" applyProtection="1"/>
    <xf numFmtId="0" fontId="2" fillId="23" borderId="13" xfId="0" applyFont="1" applyFill="1" applyBorder="1" applyProtection="1"/>
    <xf numFmtId="0" fontId="2" fillId="23" borderId="20" xfId="0" applyFont="1" applyFill="1" applyBorder="1" applyProtection="1"/>
    <xf numFmtId="0" fontId="2" fillId="0" borderId="13" xfId="0" applyFont="1" applyFill="1" applyBorder="1" applyProtection="1"/>
    <xf numFmtId="0" fontId="7" fillId="0" borderId="37" xfId="0" applyFont="1" applyBorder="1" applyProtection="1"/>
    <xf numFmtId="0" fontId="7" fillId="0" borderId="46" xfId="0" applyFont="1" applyBorder="1" applyProtection="1"/>
    <xf numFmtId="0" fontId="2" fillId="0" borderId="74" xfId="0" applyFont="1" applyBorder="1" applyProtection="1"/>
    <xf numFmtId="0" fontId="2" fillId="0" borderId="31" xfId="0" applyFont="1" applyBorder="1" applyProtection="1"/>
    <xf numFmtId="0" fontId="2" fillId="0" borderId="33" xfId="0" applyFont="1" applyBorder="1" applyProtection="1"/>
    <xf numFmtId="0" fontId="2" fillId="0" borderId="24" xfId="0" applyFont="1" applyBorder="1" applyProtection="1"/>
    <xf numFmtId="0" fontId="2" fillId="0" borderId="41" xfId="0" applyFont="1" applyBorder="1" applyProtection="1"/>
    <xf numFmtId="0" fontId="7" fillId="0" borderId="24" xfId="0" applyFont="1" applyBorder="1" applyProtection="1"/>
    <xf numFmtId="43" fontId="10" fillId="0" borderId="24" xfId="0" applyNumberFormat="1" applyFont="1" applyBorder="1" applyProtection="1"/>
    <xf numFmtId="2" fontId="10" fillId="0" borderId="24" xfId="0" applyNumberFormat="1" applyFont="1" applyBorder="1" applyProtection="1"/>
    <xf numFmtId="0" fontId="16" fillId="0" borderId="75" xfId="0" applyFont="1" applyBorder="1"/>
    <xf numFmtId="0" fontId="15" fillId="0" borderId="75" xfId="0" applyFont="1" applyBorder="1" applyAlignment="1"/>
    <xf numFmtId="0" fontId="2" fillId="0" borderId="25" xfId="0" applyFont="1" applyBorder="1" applyProtection="1">
      <protection locked="0"/>
    </xf>
    <xf numFmtId="0" fontId="3" fillId="11" borderId="76" xfId="0" applyFont="1" applyFill="1" applyBorder="1" applyAlignment="1" applyProtection="1">
      <alignment horizontal="center"/>
    </xf>
    <xf numFmtId="0" fontId="12" fillId="23" borderId="16" xfId="0" applyFont="1" applyFill="1" applyBorder="1" applyAlignment="1" applyProtection="1">
      <alignment horizontal="center"/>
    </xf>
    <xf numFmtId="0" fontId="12" fillId="23" borderId="38" xfId="0" applyFont="1" applyFill="1" applyBorder="1" applyAlignment="1" applyProtection="1">
      <alignment horizontal="center"/>
    </xf>
    <xf numFmtId="0" fontId="2" fillId="2" borderId="32" xfId="0" applyFont="1" applyFill="1" applyBorder="1" applyProtection="1"/>
    <xf numFmtId="0" fontId="2" fillId="2" borderId="30" xfId="0" applyFont="1" applyFill="1" applyBorder="1" applyProtection="1"/>
    <xf numFmtId="1" fontId="2" fillId="2" borderId="30" xfId="0" applyNumberFormat="1" applyFont="1" applyFill="1" applyBorder="1" applyProtection="1"/>
    <xf numFmtId="0" fontId="2" fillId="2" borderId="30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Protection="1"/>
    <xf numFmtId="0" fontId="2" fillId="2" borderId="16" xfId="0" applyFont="1" applyFill="1" applyBorder="1" applyProtection="1"/>
    <xf numFmtId="0" fontId="2" fillId="2" borderId="47" xfId="0" applyFont="1" applyFill="1" applyBorder="1" applyProtection="1"/>
    <xf numFmtId="2" fontId="2" fillId="2" borderId="38" xfId="0" applyNumberFormat="1" applyFont="1" applyFill="1" applyBorder="1" applyProtection="1"/>
    <xf numFmtId="0" fontId="2" fillId="2" borderId="54" xfId="0" applyFont="1" applyFill="1" applyBorder="1" applyProtection="1"/>
    <xf numFmtId="2" fontId="2" fillId="2" borderId="36" xfId="0" applyNumberFormat="1" applyFont="1" applyFill="1" applyBorder="1" applyProtection="1"/>
    <xf numFmtId="0" fontId="2" fillId="2" borderId="23" xfId="0" applyFont="1" applyFill="1" applyBorder="1" applyProtection="1"/>
    <xf numFmtId="0" fontId="2" fillId="2" borderId="54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3" fillId="2" borderId="19" xfId="0" applyFont="1" applyFill="1" applyBorder="1" applyProtection="1"/>
    <xf numFmtId="0" fontId="3" fillId="2" borderId="13" xfId="0" applyFont="1" applyFill="1" applyBorder="1" applyProtection="1"/>
    <xf numFmtId="2" fontId="3" fillId="2" borderId="18" xfId="0" applyNumberFormat="1" applyFont="1" applyFill="1" applyBorder="1" applyProtection="1"/>
    <xf numFmtId="1" fontId="3" fillId="2" borderId="18" xfId="0" applyNumberFormat="1" applyFont="1" applyFill="1" applyBorder="1" applyProtection="1"/>
    <xf numFmtId="0" fontId="2" fillId="0" borderId="40" xfId="0" applyFont="1" applyBorder="1" applyProtection="1">
      <protection locked="0"/>
    </xf>
    <xf numFmtId="0" fontId="2" fillId="0" borderId="15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right"/>
    </xf>
    <xf numFmtId="0" fontId="3" fillId="0" borderId="11" xfId="0" applyFont="1" applyBorder="1" applyProtection="1"/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7" fillId="0" borderId="72" xfId="0" applyFont="1" applyBorder="1" applyProtection="1"/>
    <xf numFmtId="0" fontId="7" fillId="0" borderId="51" xfId="0" applyFont="1" applyBorder="1" applyProtection="1"/>
    <xf numFmtId="0" fontId="14" fillId="0" borderId="16" xfId="0" applyFont="1" applyBorder="1" applyProtection="1">
      <protection locked="0"/>
    </xf>
    <xf numFmtId="0" fontId="14" fillId="0" borderId="58" xfId="0" applyFont="1" applyBorder="1" applyProtection="1"/>
    <xf numFmtId="2" fontId="7" fillId="0" borderId="49" xfId="0" applyNumberFormat="1" applyFont="1" applyBorder="1" applyProtection="1"/>
    <xf numFmtId="43" fontId="11" fillId="0" borderId="1" xfId="15" applyFont="1" applyBorder="1" applyProtection="1"/>
    <xf numFmtId="2" fontId="11" fillId="0" borderId="1" xfId="0" applyNumberFormat="1" applyFont="1" applyBorder="1" applyProtection="1"/>
    <xf numFmtId="0" fontId="11" fillId="0" borderId="1" xfId="0" applyFont="1" applyFill="1" applyBorder="1" applyProtection="1"/>
    <xf numFmtId="0" fontId="11" fillId="0" borderId="0" xfId="0" applyFont="1"/>
    <xf numFmtId="0" fontId="7" fillId="0" borderId="4" xfId="0" applyFont="1" applyBorder="1" applyProtection="1"/>
    <xf numFmtId="0" fontId="7" fillId="0" borderId="15" xfId="0" applyFont="1" applyBorder="1" applyProtection="1"/>
    <xf numFmtId="0" fontId="7" fillId="0" borderId="55" xfId="0" applyFont="1" applyBorder="1" applyProtection="1"/>
    <xf numFmtId="0" fontId="7" fillId="0" borderId="25" xfId="0" applyFont="1" applyBorder="1" applyProtection="1"/>
    <xf numFmtId="0" fontId="8" fillId="0" borderId="32" xfId="0" applyFont="1" applyBorder="1" applyProtection="1"/>
    <xf numFmtId="2" fontId="7" fillId="0" borderId="33" xfId="0" applyNumberFormat="1" applyFont="1" applyBorder="1" applyProtection="1"/>
    <xf numFmtId="2" fontId="10" fillId="0" borderId="18" xfId="0" applyNumberFormat="1" applyFont="1" applyBorder="1" applyProtection="1"/>
    <xf numFmtId="43" fontId="7" fillId="0" borderId="6" xfId="15" applyFont="1" applyBorder="1" applyProtection="1"/>
    <xf numFmtId="43" fontId="7" fillId="0" borderId="42" xfId="15" applyFont="1" applyBorder="1" applyProtection="1"/>
    <xf numFmtId="0" fontId="8" fillId="22" borderId="16" xfId="0" applyFont="1" applyFill="1" applyBorder="1" applyAlignment="1" applyProtection="1">
      <alignment horizontal="center"/>
    </xf>
    <xf numFmtId="0" fontId="8" fillId="22" borderId="45" xfId="0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center"/>
    </xf>
    <xf numFmtId="0" fontId="3" fillId="8" borderId="16" xfId="0" applyFont="1" applyFill="1" applyBorder="1" applyAlignment="1" applyProtection="1">
      <alignment horizontal="center"/>
    </xf>
    <xf numFmtId="0" fontId="3" fillId="8" borderId="38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3" fillId="5" borderId="20" xfId="0" applyFont="1" applyFill="1" applyBorder="1" applyAlignment="1" applyProtection="1">
      <alignment horizontal="center"/>
    </xf>
    <xf numFmtId="14" fontId="3" fillId="7" borderId="19" xfId="0" applyNumberFormat="1" applyFont="1" applyFill="1" applyBorder="1" applyAlignment="1" applyProtection="1">
      <alignment horizontal="center"/>
      <protection locked="0"/>
    </xf>
    <xf numFmtId="14" fontId="3" fillId="7" borderId="13" xfId="0" applyNumberFormat="1" applyFont="1" applyFill="1" applyBorder="1" applyAlignment="1" applyProtection="1">
      <alignment horizontal="center"/>
      <protection locked="0"/>
    </xf>
    <xf numFmtId="14" fontId="3" fillId="7" borderId="20" xfId="0" applyNumberFormat="1" applyFont="1" applyFill="1" applyBorder="1" applyAlignment="1" applyProtection="1">
      <alignment horizontal="center"/>
      <protection locked="0"/>
    </xf>
    <xf numFmtId="0" fontId="9" fillId="9" borderId="29" xfId="0" applyFont="1" applyFill="1" applyBorder="1" applyAlignment="1" applyProtection="1">
      <alignment horizontal="center" wrapText="1"/>
    </xf>
    <xf numFmtId="0" fontId="9" fillId="9" borderId="22" xfId="0" applyFont="1" applyFill="1" applyBorder="1" applyAlignment="1" applyProtection="1">
      <alignment horizontal="center" wrapText="1"/>
    </xf>
    <xf numFmtId="0" fontId="9" fillId="9" borderId="30" xfId="0" applyFont="1" applyFill="1" applyBorder="1" applyAlignment="1" applyProtection="1">
      <alignment horizontal="center" wrapText="1"/>
    </xf>
    <xf numFmtId="0" fontId="9" fillId="9" borderId="33" xfId="0" applyFont="1" applyFill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/>
    </xf>
    <xf numFmtId="0" fontId="3" fillId="22" borderId="19" xfId="0" applyFont="1" applyFill="1" applyBorder="1" applyAlignment="1" applyProtection="1">
      <alignment horizontal="center"/>
    </xf>
    <xf numFmtId="0" fontId="3" fillId="22" borderId="13" xfId="0" applyFont="1" applyFill="1" applyBorder="1" applyAlignment="1" applyProtection="1">
      <alignment horizontal="center"/>
    </xf>
    <xf numFmtId="0" fontId="8" fillId="22" borderId="0" xfId="0" applyFont="1" applyFill="1" applyBorder="1" applyAlignment="1" applyProtection="1">
      <alignment horizontal="center"/>
    </xf>
    <xf numFmtId="0" fontId="8" fillId="22" borderId="22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4" fillId="6" borderId="12" xfId="0" applyFont="1" applyFill="1" applyBorder="1" applyAlignment="1" applyProtection="1">
      <alignment horizontal="center"/>
    </xf>
    <xf numFmtId="0" fontId="4" fillId="7" borderId="13" xfId="0" applyFont="1" applyFill="1" applyBorder="1" applyAlignment="1" applyProtection="1">
      <alignment horizontal="center"/>
    </xf>
    <xf numFmtId="0" fontId="4" fillId="7" borderId="20" xfId="0" applyFont="1" applyFill="1" applyBorder="1" applyAlignment="1" applyProtection="1">
      <alignment horizontal="center"/>
    </xf>
    <xf numFmtId="0" fontId="4" fillId="8" borderId="19" xfId="0" applyFont="1" applyFill="1" applyBorder="1" applyAlignment="1" applyProtection="1">
      <alignment horizontal="center"/>
    </xf>
    <xf numFmtId="0" fontId="4" fillId="8" borderId="13" xfId="0" applyFont="1" applyFill="1" applyBorder="1" applyAlignment="1" applyProtection="1">
      <alignment horizontal="center"/>
    </xf>
    <xf numFmtId="0" fontId="4" fillId="8" borderId="20" xfId="0" applyFont="1" applyFill="1" applyBorder="1" applyAlignment="1" applyProtection="1">
      <alignment horizontal="center"/>
    </xf>
    <xf numFmtId="0" fontId="3" fillId="9" borderId="13" xfId="0" applyFont="1" applyFill="1" applyBorder="1" applyAlignment="1" applyProtection="1">
      <alignment horizontal="center"/>
    </xf>
    <xf numFmtId="0" fontId="3" fillId="18" borderId="13" xfId="0" applyFont="1" applyFill="1" applyBorder="1" applyAlignment="1" applyProtection="1">
      <alignment horizontal="center"/>
    </xf>
    <xf numFmtId="0" fontId="3" fillId="18" borderId="20" xfId="0" applyFont="1" applyFill="1" applyBorder="1" applyAlignment="1" applyProtection="1">
      <alignment horizontal="center"/>
    </xf>
    <xf numFmtId="0" fontId="3" fillId="21" borderId="16" xfId="0" applyFont="1" applyFill="1" applyBorder="1" applyAlignment="1" applyProtection="1">
      <alignment horizontal="center"/>
    </xf>
    <xf numFmtId="0" fontId="3" fillId="21" borderId="38" xfId="0" applyFont="1" applyFill="1" applyBorder="1" applyAlignment="1" applyProtection="1">
      <alignment horizontal="center"/>
    </xf>
    <xf numFmtId="0" fontId="3" fillId="24" borderId="19" xfId="0" applyFont="1" applyFill="1" applyBorder="1" applyAlignment="1" applyProtection="1">
      <alignment horizontal="center"/>
    </xf>
    <xf numFmtId="0" fontId="3" fillId="24" borderId="13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</cellXfs>
  <cellStyles count="1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Millares" xfId="15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0</xdr:col>
      <xdr:colOff>1704975</xdr:colOff>
      <xdr:row>2</xdr:row>
      <xdr:rowOff>31506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0"/>
          <a:ext cx="1295400" cy="498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tabSelected="1" topLeftCell="A88" workbookViewId="0">
      <selection activeCell="J94" sqref="J94"/>
    </sheetView>
  </sheetViews>
  <sheetFormatPr baseColWidth="10" defaultColWidth="10.85546875" defaultRowHeight="15" x14ac:dyDescent="0.2"/>
  <cols>
    <col min="1" max="1" width="36.42578125" style="1" bestFit="1" customWidth="1"/>
    <col min="2" max="2" width="8.5703125" style="1" customWidth="1"/>
    <col min="3" max="3" width="6.28515625" style="1" customWidth="1"/>
    <col min="4" max="4" width="7.28515625" style="1" bestFit="1" customWidth="1"/>
    <col min="5" max="5" width="8" style="1" customWidth="1"/>
    <col min="6" max="6" width="6.28515625" style="1" customWidth="1"/>
    <col min="7" max="7" width="6.85546875" style="1" customWidth="1"/>
    <col min="8" max="8" width="33.85546875" style="1" customWidth="1"/>
    <col min="9" max="9" width="9" style="1" customWidth="1"/>
    <col min="10" max="10" width="11.7109375" style="1" customWidth="1"/>
    <col min="11" max="11" width="9.85546875" style="1" customWidth="1"/>
    <col min="12" max="12" width="8.42578125" style="1" customWidth="1"/>
    <col min="13" max="13" width="34.5703125" style="1" bestFit="1" customWidth="1"/>
    <col min="14" max="14" width="12.140625" style="1" customWidth="1"/>
    <col min="15" max="16" width="10.7109375" style="1" customWidth="1"/>
    <col min="17" max="16384" width="10.85546875" style="1"/>
  </cols>
  <sheetData>
    <row r="1" spans="1:17" ht="18" customHeight="1" x14ac:dyDescent="0.35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322" t="s">
        <v>266</v>
      </c>
      <c r="O1" s="323"/>
      <c r="P1" s="113"/>
    </row>
    <row r="2" spans="1:17" ht="18.75" customHeight="1" x14ac:dyDescent="0.35">
      <c r="A2" s="8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48" t="s">
        <v>267</v>
      </c>
      <c r="O2" s="349"/>
      <c r="P2" s="112" t="s">
        <v>311</v>
      </c>
    </row>
    <row r="3" spans="1:17" ht="12.75" customHeight="1" x14ac:dyDescent="0.2">
      <c r="A3" s="83"/>
      <c r="B3" s="2" t="s">
        <v>268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8"/>
    </row>
    <row r="4" spans="1:17" s="5" customFormat="1" ht="21" customHeight="1" thickBot="1" x14ac:dyDescent="0.3">
      <c r="A4" s="332" t="s">
        <v>15</v>
      </c>
      <c r="B4" s="333"/>
      <c r="C4" s="333"/>
      <c r="D4" s="333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</row>
    <row r="5" spans="1:17" ht="18.75" thickBot="1" x14ac:dyDescent="0.3">
      <c r="A5" s="202" t="s">
        <v>212</v>
      </c>
      <c r="B5" s="339"/>
      <c r="C5" s="340"/>
      <c r="D5" s="340"/>
      <c r="E5" s="340"/>
      <c r="F5" s="340"/>
      <c r="G5" s="340"/>
      <c r="H5" s="340"/>
      <c r="I5" s="340"/>
      <c r="J5" s="340"/>
      <c r="K5" s="340"/>
      <c r="L5" s="341"/>
      <c r="M5" s="203" t="s">
        <v>211</v>
      </c>
      <c r="N5" s="336"/>
      <c r="O5" s="337"/>
      <c r="P5" s="338"/>
    </row>
    <row r="6" spans="1:17" ht="16.5" thickBot="1" x14ac:dyDescent="0.3">
      <c r="A6" s="204" t="s">
        <v>215</v>
      </c>
      <c r="B6" s="342"/>
      <c r="C6" s="343"/>
      <c r="D6" s="343"/>
      <c r="E6" s="343"/>
      <c r="F6" s="343"/>
      <c r="G6" s="344"/>
      <c r="H6" s="205" t="s">
        <v>210</v>
      </c>
      <c r="I6" s="350"/>
      <c r="J6" s="351"/>
      <c r="K6" s="351"/>
      <c r="L6" s="352"/>
      <c r="M6" s="206" t="s">
        <v>214</v>
      </c>
      <c r="N6" s="336"/>
      <c r="O6" s="337"/>
      <c r="P6" s="338"/>
    </row>
    <row r="7" spans="1:17" ht="16.5" thickBot="1" x14ac:dyDescent="0.3">
      <c r="A7" s="6" t="s">
        <v>213</v>
      </c>
      <c r="B7" s="342"/>
      <c r="C7" s="343"/>
      <c r="D7" s="343"/>
      <c r="E7" s="343"/>
      <c r="F7" s="343"/>
      <c r="G7" s="343"/>
      <c r="H7" s="343"/>
      <c r="I7" s="343"/>
      <c r="J7" s="343"/>
      <c r="K7" s="343"/>
      <c r="L7" s="344"/>
      <c r="M7" s="207" t="s">
        <v>198</v>
      </c>
      <c r="N7" s="336"/>
      <c r="O7" s="337"/>
      <c r="P7" s="338"/>
      <c r="Q7" s="2"/>
    </row>
    <row r="8" spans="1:17" ht="16.5" thickBot="1" x14ac:dyDescent="0.3">
      <c r="A8" s="324" t="s">
        <v>11</v>
      </c>
      <c r="B8" s="325"/>
      <c r="C8" s="325"/>
      <c r="D8" s="325"/>
      <c r="E8" s="325"/>
      <c r="F8" s="325"/>
      <c r="G8" s="326"/>
      <c r="H8" s="327" t="s">
        <v>3</v>
      </c>
      <c r="I8" s="327"/>
      <c r="J8" s="327"/>
      <c r="K8" s="327"/>
      <c r="L8" s="328"/>
      <c r="M8" s="329" t="s">
        <v>13</v>
      </c>
      <c r="N8" s="330"/>
      <c r="O8" s="330"/>
      <c r="P8" s="331"/>
      <c r="Q8" s="2"/>
    </row>
    <row r="9" spans="1:17" ht="16.5" thickBot="1" x14ac:dyDescent="0.3">
      <c r="A9" s="179" t="s">
        <v>0</v>
      </c>
      <c r="B9" s="251" t="s">
        <v>216</v>
      </c>
      <c r="C9" s="252" t="s">
        <v>1</v>
      </c>
      <c r="D9" s="257" t="s">
        <v>333</v>
      </c>
      <c r="E9" s="253" t="s">
        <v>223</v>
      </c>
      <c r="F9" s="254" t="s">
        <v>14</v>
      </c>
      <c r="G9" s="255" t="s">
        <v>7</v>
      </c>
      <c r="H9" s="111" t="s">
        <v>0</v>
      </c>
      <c r="I9" s="102" t="s">
        <v>294</v>
      </c>
      <c r="J9" s="103" t="s">
        <v>1</v>
      </c>
      <c r="K9" s="104" t="s">
        <v>14</v>
      </c>
      <c r="L9" s="105" t="s">
        <v>7</v>
      </c>
      <c r="M9" s="4" t="s">
        <v>0</v>
      </c>
      <c r="N9" s="3" t="s">
        <v>1</v>
      </c>
      <c r="O9" s="45" t="s">
        <v>2</v>
      </c>
      <c r="P9" s="46" t="s">
        <v>7</v>
      </c>
    </row>
    <row r="10" spans="1:17" x14ac:dyDescent="0.2">
      <c r="A10" s="180" t="s">
        <v>18</v>
      </c>
      <c r="B10" s="181"/>
      <c r="C10" s="90"/>
      <c r="D10" s="90"/>
      <c r="E10" s="181"/>
      <c r="F10" s="182"/>
      <c r="G10" s="183"/>
      <c r="H10" s="31" t="s">
        <v>80</v>
      </c>
      <c r="I10" s="106"/>
      <c r="J10" s="106"/>
      <c r="K10" s="106"/>
      <c r="L10" s="107"/>
      <c r="M10" s="108" t="s">
        <v>145</v>
      </c>
      <c r="N10" s="99"/>
      <c r="O10" s="11"/>
      <c r="P10" s="41"/>
    </row>
    <row r="11" spans="1:17" x14ac:dyDescent="0.2">
      <c r="A11" s="7" t="s">
        <v>19</v>
      </c>
      <c r="B11" s="8"/>
      <c r="C11" s="9"/>
      <c r="D11" s="9"/>
      <c r="E11" s="8"/>
      <c r="F11" s="176"/>
      <c r="G11" s="184"/>
      <c r="H11" s="13" t="s">
        <v>81</v>
      </c>
      <c r="I11" s="12"/>
      <c r="J11" s="12"/>
      <c r="K11" s="12"/>
      <c r="L11" s="14"/>
      <c r="M11" s="108" t="s">
        <v>147</v>
      </c>
      <c r="N11" s="99"/>
      <c r="O11" s="11"/>
      <c r="P11" s="41"/>
    </row>
    <row r="12" spans="1:17" x14ac:dyDescent="0.2">
      <c r="A12" s="7" t="s">
        <v>20</v>
      </c>
      <c r="B12" s="8"/>
      <c r="C12" s="9"/>
      <c r="D12" s="9"/>
      <c r="E12" s="8"/>
      <c r="F12" s="176"/>
      <c r="G12" s="185"/>
      <c r="H12" s="13" t="s">
        <v>82</v>
      </c>
      <c r="I12" s="12"/>
      <c r="J12" s="12"/>
      <c r="K12" s="12"/>
      <c r="L12" s="14"/>
      <c r="M12" s="108" t="s">
        <v>146</v>
      </c>
      <c r="N12" s="99"/>
      <c r="O12" s="11"/>
      <c r="P12" s="41"/>
    </row>
    <row r="13" spans="1:17" x14ac:dyDescent="0.2">
      <c r="A13" s="7" t="s">
        <v>21</v>
      </c>
      <c r="B13" s="8"/>
      <c r="C13" s="9"/>
      <c r="D13" s="9"/>
      <c r="E13" s="8"/>
      <c r="F13" s="176"/>
      <c r="G13" s="185"/>
      <c r="H13" s="39" t="s">
        <v>269</v>
      </c>
      <c r="I13" s="9"/>
      <c r="J13" s="9"/>
      <c r="K13" s="9"/>
      <c r="L13" s="29"/>
      <c r="M13" s="108" t="s">
        <v>148</v>
      </c>
      <c r="N13" s="99"/>
      <c r="O13" s="11"/>
      <c r="P13" s="41"/>
    </row>
    <row r="14" spans="1:17" x14ac:dyDescent="0.2">
      <c r="A14" s="7" t="s">
        <v>22</v>
      </c>
      <c r="B14" s="8"/>
      <c r="C14" s="9"/>
      <c r="D14" s="9"/>
      <c r="E14" s="8"/>
      <c r="F14" s="176"/>
      <c r="G14" s="184"/>
      <c r="H14" s="13" t="s">
        <v>83</v>
      </c>
      <c r="I14" s="12"/>
      <c r="J14" s="12"/>
      <c r="K14" s="12"/>
      <c r="L14" s="14"/>
      <c r="M14" s="108" t="s">
        <v>149</v>
      </c>
      <c r="N14" s="99"/>
      <c r="O14" s="11"/>
      <c r="P14" s="41"/>
    </row>
    <row r="15" spans="1:17" x14ac:dyDescent="0.2">
      <c r="A15" s="7" t="s">
        <v>23</v>
      </c>
      <c r="B15" s="8"/>
      <c r="C15" s="9"/>
      <c r="D15" s="9"/>
      <c r="E15" s="8"/>
      <c r="F15" s="176"/>
      <c r="G15" s="185"/>
      <c r="H15" s="13" t="s">
        <v>84</v>
      </c>
      <c r="I15" s="12"/>
      <c r="J15" s="12"/>
      <c r="K15" s="12"/>
      <c r="L15" s="14"/>
      <c r="M15" s="108" t="s">
        <v>150</v>
      </c>
      <c r="N15" s="99"/>
      <c r="O15" s="11"/>
      <c r="P15" s="41"/>
    </row>
    <row r="16" spans="1:17" x14ac:dyDescent="0.2">
      <c r="A16" s="7" t="s">
        <v>24</v>
      </c>
      <c r="B16" s="8"/>
      <c r="C16" s="9"/>
      <c r="D16" s="9"/>
      <c r="E16" s="8"/>
      <c r="F16" s="176"/>
      <c r="G16" s="184"/>
      <c r="H16" s="13" t="s">
        <v>85</v>
      </c>
      <c r="I16" s="12"/>
      <c r="J16" s="12"/>
      <c r="K16" s="12"/>
      <c r="L16" s="14"/>
      <c r="M16" s="108" t="s">
        <v>151</v>
      </c>
      <c r="N16" s="99"/>
      <c r="O16" s="11"/>
      <c r="P16" s="41"/>
    </row>
    <row r="17" spans="1:16" x14ac:dyDescent="0.2">
      <c r="A17" s="7" t="s">
        <v>25</v>
      </c>
      <c r="B17" s="8"/>
      <c r="C17" s="9"/>
      <c r="D17" s="9"/>
      <c r="E17" s="8"/>
      <c r="F17" s="177"/>
      <c r="G17" s="184"/>
      <c r="H17" s="13" t="s">
        <v>86</v>
      </c>
      <c r="I17" s="12"/>
      <c r="J17" s="12"/>
      <c r="K17" s="12"/>
      <c r="L17" s="14"/>
      <c r="M17" s="108" t="s">
        <v>152</v>
      </c>
      <c r="N17" s="99"/>
      <c r="O17" s="11"/>
      <c r="P17" s="41"/>
    </row>
    <row r="18" spans="1:16" x14ac:dyDescent="0.2">
      <c r="A18" s="7" t="s">
        <v>26</v>
      </c>
      <c r="B18" s="8"/>
      <c r="C18" s="9"/>
      <c r="D18" s="9"/>
      <c r="E18" s="8"/>
      <c r="F18" s="176"/>
      <c r="G18" s="185"/>
      <c r="H18" s="13" t="s">
        <v>87</v>
      </c>
      <c r="I18" s="12"/>
      <c r="J18" s="12"/>
      <c r="K18" s="12"/>
      <c r="L18" s="14"/>
      <c r="M18" s="108" t="s">
        <v>153</v>
      </c>
      <c r="N18" s="99"/>
      <c r="O18" s="11"/>
      <c r="P18" s="41"/>
    </row>
    <row r="19" spans="1:16" x14ac:dyDescent="0.2">
      <c r="A19" s="7" t="s">
        <v>27</v>
      </c>
      <c r="B19" s="8"/>
      <c r="C19" s="9"/>
      <c r="D19" s="9"/>
      <c r="E19" s="8"/>
      <c r="F19" s="177"/>
      <c r="G19" s="184"/>
      <c r="H19" s="13" t="s">
        <v>88</v>
      </c>
      <c r="I19" s="12"/>
      <c r="J19" s="12"/>
      <c r="K19" s="12"/>
      <c r="L19" s="14"/>
      <c r="M19" s="108" t="s">
        <v>154</v>
      </c>
      <c r="N19" s="99"/>
      <c r="O19" s="11"/>
      <c r="P19" s="41"/>
    </row>
    <row r="20" spans="1:16" x14ac:dyDescent="0.2">
      <c r="A20" s="7" t="s">
        <v>276</v>
      </c>
      <c r="B20" s="8"/>
      <c r="C20" s="9"/>
      <c r="D20" s="9"/>
      <c r="E20" s="8"/>
      <c r="F20" s="177"/>
      <c r="G20" s="184"/>
      <c r="H20" s="13" t="s">
        <v>89</v>
      </c>
      <c r="I20" s="12"/>
      <c r="J20" s="12"/>
      <c r="K20" s="12"/>
      <c r="L20" s="14"/>
      <c r="M20" s="108" t="s">
        <v>155</v>
      </c>
      <c r="N20" s="99"/>
      <c r="O20" s="11"/>
      <c r="P20" s="41"/>
    </row>
    <row r="21" spans="1:16" x14ac:dyDescent="0.2">
      <c r="A21" s="7" t="s">
        <v>28</v>
      </c>
      <c r="B21" s="8"/>
      <c r="C21" s="9"/>
      <c r="D21" s="9"/>
      <c r="E21" s="8"/>
      <c r="F21" s="176"/>
      <c r="G21" s="185"/>
      <c r="H21" s="13" t="s">
        <v>90</v>
      </c>
      <c r="I21" s="12"/>
      <c r="J21" s="12"/>
      <c r="K21" s="12"/>
      <c r="L21" s="14"/>
      <c r="M21" s="108" t="s">
        <v>156</v>
      </c>
      <c r="N21" s="99"/>
      <c r="O21" s="11"/>
      <c r="P21" s="41"/>
    </row>
    <row r="22" spans="1:16" x14ac:dyDescent="0.2">
      <c r="A22" s="7" t="s">
        <v>29</v>
      </c>
      <c r="B22" s="8"/>
      <c r="C22" s="9"/>
      <c r="D22" s="9"/>
      <c r="E22" s="8"/>
      <c r="F22" s="176"/>
      <c r="G22" s="184"/>
      <c r="H22" s="13" t="s">
        <v>91</v>
      </c>
      <c r="I22" s="12"/>
      <c r="J22" s="12"/>
      <c r="K22" s="12"/>
      <c r="L22" s="14"/>
      <c r="M22" s="108" t="s">
        <v>157</v>
      </c>
      <c r="N22" s="99"/>
      <c r="O22" s="11"/>
      <c r="P22" s="41"/>
    </row>
    <row r="23" spans="1:16" ht="16.5" x14ac:dyDescent="0.25">
      <c r="A23" s="7" t="s">
        <v>30</v>
      </c>
      <c r="B23" s="8"/>
      <c r="C23" s="9"/>
      <c r="D23" s="9"/>
      <c r="E23" s="8"/>
      <c r="F23" s="176"/>
      <c r="G23" s="185"/>
      <c r="H23" s="13" t="s">
        <v>92</v>
      </c>
      <c r="I23" s="12"/>
      <c r="J23" s="12"/>
      <c r="K23" s="12"/>
      <c r="L23" s="175"/>
      <c r="M23" s="108" t="s">
        <v>158</v>
      </c>
      <c r="N23" s="99"/>
      <c r="O23" s="11"/>
      <c r="P23" s="41"/>
    </row>
    <row r="24" spans="1:16" x14ac:dyDescent="0.2">
      <c r="A24" s="7" t="s">
        <v>31</v>
      </c>
      <c r="B24" s="8"/>
      <c r="C24" s="9"/>
      <c r="D24" s="9"/>
      <c r="E24" s="8"/>
      <c r="F24" s="176"/>
      <c r="G24" s="185"/>
      <c r="H24" s="13" t="s">
        <v>93</v>
      </c>
      <c r="I24" s="12"/>
      <c r="J24" s="12"/>
      <c r="K24" s="12"/>
      <c r="L24" s="14"/>
      <c r="M24" s="108" t="s">
        <v>169</v>
      </c>
      <c r="N24" s="99"/>
      <c r="O24" s="11"/>
      <c r="P24" s="41"/>
    </row>
    <row r="25" spans="1:16" ht="15.75" thickBot="1" x14ac:dyDescent="0.25">
      <c r="A25" s="7" t="s">
        <v>32</v>
      </c>
      <c r="B25" s="8"/>
      <c r="C25" s="9"/>
      <c r="D25" s="9"/>
      <c r="E25" s="8"/>
      <c r="F25" s="177"/>
      <c r="G25" s="184"/>
      <c r="H25" s="13" t="s">
        <v>94</v>
      </c>
      <c r="I25" s="12"/>
      <c r="J25" s="12"/>
      <c r="K25" s="12"/>
      <c r="L25" s="14"/>
      <c r="M25" s="109" t="s">
        <v>159</v>
      </c>
      <c r="N25" s="100"/>
      <c r="O25" s="42"/>
      <c r="P25" s="43"/>
    </row>
    <row r="26" spans="1:16" ht="16.5" thickBot="1" x14ac:dyDescent="0.3">
      <c r="A26" s="7" t="s">
        <v>33</v>
      </c>
      <c r="B26" s="8"/>
      <c r="C26" s="9"/>
      <c r="D26" s="9"/>
      <c r="E26" s="8"/>
      <c r="F26" s="176"/>
      <c r="G26" s="185"/>
      <c r="H26" s="13" t="s">
        <v>95</v>
      </c>
      <c r="I26" s="12"/>
      <c r="J26" s="12"/>
      <c r="K26" s="12"/>
      <c r="L26" s="14"/>
      <c r="M26" s="360" t="s">
        <v>228</v>
      </c>
      <c r="N26" s="360"/>
      <c r="O26" s="360"/>
      <c r="P26" s="361"/>
    </row>
    <row r="27" spans="1:16" ht="15.75" x14ac:dyDescent="0.25">
      <c r="A27" s="7" t="s">
        <v>34</v>
      </c>
      <c r="B27" s="8"/>
      <c r="C27" s="9"/>
      <c r="D27" s="9"/>
      <c r="E27" s="8"/>
      <c r="F27" s="177"/>
      <c r="G27" s="185"/>
      <c r="H27" s="13" t="s">
        <v>101</v>
      </c>
      <c r="I27" s="12"/>
      <c r="J27" s="12"/>
      <c r="K27" s="12"/>
      <c r="L27" s="14"/>
      <c r="M27" s="110" t="s">
        <v>0</v>
      </c>
      <c r="N27" s="87"/>
      <c r="O27" s="88" t="s">
        <v>1</v>
      </c>
      <c r="P27" s="89" t="s">
        <v>7</v>
      </c>
    </row>
    <row r="28" spans="1:16" x14ac:dyDescent="0.2">
      <c r="A28" s="7" t="s">
        <v>35</v>
      </c>
      <c r="B28" s="8"/>
      <c r="C28" s="9"/>
      <c r="D28" s="9"/>
      <c r="E28" s="8"/>
      <c r="F28" s="176"/>
      <c r="G28" s="184"/>
      <c r="H28" s="13" t="s">
        <v>99</v>
      </c>
      <c r="I28" s="12"/>
      <c r="J28" s="12"/>
      <c r="K28" s="12"/>
      <c r="L28" s="14"/>
      <c r="M28" s="91" t="s">
        <v>185</v>
      </c>
      <c r="N28" s="17" t="s">
        <v>170</v>
      </c>
      <c r="O28" s="10"/>
      <c r="P28" s="14"/>
    </row>
    <row r="29" spans="1:16" x14ac:dyDescent="0.2">
      <c r="A29" s="7" t="s">
        <v>36</v>
      </c>
      <c r="B29" s="8"/>
      <c r="C29" s="9"/>
      <c r="D29" s="9"/>
      <c r="E29" s="8"/>
      <c r="F29" s="176"/>
      <c r="G29" s="185"/>
      <c r="H29" s="13" t="s">
        <v>98</v>
      </c>
      <c r="I29" s="12"/>
      <c r="J29" s="12"/>
      <c r="K29" s="12"/>
      <c r="L29" s="14"/>
      <c r="M29" s="91" t="s">
        <v>184</v>
      </c>
      <c r="N29" s="17" t="s">
        <v>180</v>
      </c>
      <c r="O29" s="10"/>
      <c r="P29" s="14"/>
    </row>
    <row r="30" spans="1:16" x14ac:dyDescent="0.2">
      <c r="A30" s="7" t="s">
        <v>37</v>
      </c>
      <c r="B30" s="8"/>
      <c r="C30" s="9"/>
      <c r="D30" s="9"/>
      <c r="E30" s="8"/>
      <c r="F30" s="176"/>
      <c r="G30" s="185"/>
      <c r="H30" s="13" t="s">
        <v>97</v>
      </c>
      <c r="I30" s="12"/>
      <c r="J30" s="12"/>
      <c r="K30" s="12"/>
      <c r="L30" s="14"/>
      <c r="M30" s="91" t="s">
        <v>194</v>
      </c>
      <c r="N30" s="17" t="s">
        <v>181</v>
      </c>
      <c r="O30" s="10"/>
      <c r="P30" s="14"/>
    </row>
    <row r="31" spans="1:16" x14ac:dyDescent="0.2">
      <c r="A31" s="7" t="s">
        <v>38</v>
      </c>
      <c r="B31" s="8"/>
      <c r="C31" s="9"/>
      <c r="D31" s="9"/>
      <c r="E31" s="8"/>
      <c r="F31" s="176"/>
      <c r="G31" s="185"/>
      <c r="H31" s="13" t="s">
        <v>96</v>
      </c>
      <c r="I31" s="12"/>
      <c r="J31" s="12"/>
      <c r="K31" s="12"/>
      <c r="L31" s="14"/>
      <c r="M31" s="91" t="s">
        <v>186</v>
      </c>
      <c r="N31" s="17" t="s">
        <v>179</v>
      </c>
      <c r="O31" s="10" t="s">
        <v>8</v>
      </c>
      <c r="P31" s="14"/>
    </row>
    <row r="32" spans="1:16" x14ac:dyDescent="0.2">
      <c r="A32" s="7" t="s">
        <v>39</v>
      </c>
      <c r="B32" s="8"/>
      <c r="C32" s="9"/>
      <c r="D32" s="9"/>
      <c r="E32" s="8"/>
      <c r="F32" s="176"/>
      <c r="G32" s="185"/>
      <c r="H32" s="13" t="s">
        <v>100</v>
      </c>
      <c r="I32" s="12"/>
      <c r="J32" s="12"/>
      <c r="K32" s="12"/>
      <c r="L32" s="14"/>
      <c r="M32" s="91" t="s">
        <v>187</v>
      </c>
      <c r="N32" s="17" t="s">
        <v>171</v>
      </c>
      <c r="O32" s="10"/>
      <c r="P32" s="14"/>
    </row>
    <row r="33" spans="1:18" ht="15.75" thickBot="1" x14ac:dyDescent="0.25">
      <c r="A33" s="7" t="s">
        <v>40</v>
      </c>
      <c r="B33" s="8"/>
      <c r="C33" s="9"/>
      <c r="D33" s="9"/>
      <c r="E33" s="8"/>
      <c r="F33" s="177"/>
      <c r="G33" s="184"/>
      <c r="H33" s="21" t="s">
        <v>270</v>
      </c>
      <c r="I33" s="20"/>
      <c r="J33" s="20"/>
      <c r="K33" s="20"/>
      <c r="L33" s="94"/>
      <c r="M33" s="91" t="s">
        <v>188</v>
      </c>
      <c r="N33" s="17" t="s">
        <v>172</v>
      </c>
      <c r="O33" s="10" t="s">
        <v>8</v>
      </c>
      <c r="P33" s="14"/>
    </row>
    <row r="34" spans="1:18" ht="15.75" thickBot="1" x14ac:dyDescent="0.25">
      <c r="A34" s="18" t="s">
        <v>41</v>
      </c>
      <c r="B34" s="19"/>
      <c r="C34" s="9"/>
      <c r="D34" s="9"/>
      <c r="E34" s="19"/>
      <c r="F34" s="176"/>
      <c r="G34" s="185"/>
      <c r="H34" s="353" t="s">
        <v>4</v>
      </c>
      <c r="I34" s="353"/>
      <c r="J34" s="353"/>
      <c r="K34" s="353"/>
      <c r="L34" s="353"/>
      <c r="M34" s="91" t="s">
        <v>189</v>
      </c>
      <c r="N34" s="17" t="s">
        <v>178</v>
      </c>
      <c r="O34" s="10"/>
      <c r="P34" s="14"/>
    </row>
    <row r="35" spans="1:18" ht="16.5" thickBot="1" x14ac:dyDescent="0.3">
      <c r="A35" s="7" t="s">
        <v>42</v>
      </c>
      <c r="B35" s="8"/>
      <c r="C35" s="9"/>
      <c r="D35" s="9"/>
      <c r="E35" s="8"/>
      <c r="F35" s="176"/>
      <c r="G35" s="185"/>
      <c r="H35" s="22" t="s">
        <v>0</v>
      </c>
      <c r="I35" s="47" t="s">
        <v>216</v>
      </c>
      <c r="J35" s="48" t="s">
        <v>1</v>
      </c>
      <c r="K35" s="81" t="s">
        <v>14</v>
      </c>
      <c r="L35" s="93" t="s">
        <v>7</v>
      </c>
      <c r="M35" s="91" t="s">
        <v>190</v>
      </c>
      <c r="N35" s="17" t="s">
        <v>173</v>
      </c>
      <c r="O35" s="10"/>
      <c r="P35" s="14"/>
    </row>
    <row r="36" spans="1:18" x14ac:dyDescent="0.2">
      <c r="A36" s="7" t="s">
        <v>43</v>
      </c>
      <c r="B36" s="8"/>
      <c r="C36" s="9"/>
      <c r="D36" s="9"/>
      <c r="E36" s="8"/>
      <c r="F36" s="178"/>
      <c r="G36" s="185"/>
      <c r="H36" s="70" t="s">
        <v>102</v>
      </c>
      <c r="I36" s="90"/>
      <c r="J36" s="15"/>
      <c r="K36" s="90"/>
      <c r="L36" s="156"/>
      <c r="M36" s="91" t="s">
        <v>195</v>
      </c>
      <c r="N36" s="17" t="s">
        <v>177</v>
      </c>
      <c r="O36" s="10"/>
      <c r="P36" s="14"/>
    </row>
    <row r="37" spans="1:18" x14ac:dyDescent="0.2">
      <c r="A37" s="7" t="s">
        <v>44</v>
      </c>
      <c r="B37" s="8"/>
      <c r="C37" s="9"/>
      <c r="D37" s="9"/>
      <c r="E37" s="8"/>
      <c r="F37" s="176"/>
      <c r="G37" s="184"/>
      <c r="H37" s="39" t="s">
        <v>103</v>
      </c>
      <c r="I37" s="9"/>
      <c r="J37" s="10"/>
      <c r="K37" s="9"/>
      <c r="L37" s="29"/>
      <c r="M37" s="91" t="s">
        <v>193</v>
      </c>
      <c r="N37" s="17" t="s">
        <v>176</v>
      </c>
      <c r="O37" s="10"/>
      <c r="P37" s="14"/>
    </row>
    <row r="38" spans="1:18" x14ac:dyDescent="0.2">
      <c r="A38" s="7" t="s">
        <v>58</v>
      </c>
      <c r="B38" s="8"/>
      <c r="C38" s="9"/>
      <c r="D38" s="9"/>
      <c r="E38" s="8"/>
      <c r="F38" s="176"/>
      <c r="G38" s="185"/>
      <c r="H38" s="39" t="s">
        <v>104</v>
      </c>
      <c r="I38" s="9"/>
      <c r="J38" s="10"/>
      <c r="K38" s="9"/>
      <c r="L38" s="29"/>
      <c r="M38" s="91" t="s">
        <v>191</v>
      </c>
      <c r="N38" s="17" t="s">
        <v>175</v>
      </c>
      <c r="O38" s="10"/>
      <c r="P38" s="14"/>
    </row>
    <row r="39" spans="1:18" x14ac:dyDescent="0.2">
      <c r="A39" s="7" t="s">
        <v>45</v>
      </c>
      <c r="B39" s="8"/>
      <c r="C39" s="9"/>
      <c r="D39" s="9"/>
      <c r="E39" s="8"/>
      <c r="F39" s="176"/>
      <c r="G39" s="184"/>
      <c r="H39" s="39" t="s">
        <v>105</v>
      </c>
      <c r="I39" s="9"/>
      <c r="J39" s="10"/>
      <c r="K39" s="9"/>
      <c r="L39" s="29"/>
      <c r="M39" s="91" t="s">
        <v>192</v>
      </c>
      <c r="N39" s="17" t="s">
        <v>174</v>
      </c>
      <c r="O39" s="10"/>
      <c r="P39" s="14"/>
    </row>
    <row r="40" spans="1:18" x14ac:dyDescent="0.2">
      <c r="A40" s="7" t="s">
        <v>46</v>
      </c>
      <c r="B40" s="8"/>
      <c r="C40" s="9"/>
      <c r="D40" s="9"/>
      <c r="E40" s="8"/>
      <c r="F40" s="176"/>
      <c r="G40" s="185"/>
      <c r="H40" s="39" t="s">
        <v>106</v>
      </c>
      <c r="I40" s="9"/>
      <c r="J40" s="10"/>
      <c r="K40" s="9"/>
      <c r="L40" s="29"/>
      <c r="M40" s="91" t="s">
        <v>196</v>
      </c>
      <c r="N40" s="17" t="s">
        <v>182</v>
      </c>
      <c r="O40" s="10"/>
      <c r="P40" s="14"/>
    </row>
    <row r="41" spans="1:18" ht="15.75" thickBot="1" x14ac:dyDescent="0.25">
      <c r="A41" s="7" t="s">
        <v>47</v>
      </c>
      <c r="B41" s="8"/>
      <c r="C41" s="9"/>
      <c r="D41" s="9"/>
      <c r="E41" s="8"/>
      <c r="F41" s="177"/>
      <c r="G41" s="184"/>
      <c r="H41" s="39" t="s">
        <v>107</v>
      </c>
      <c r="I41" s="9"/>
      <c r="J41" s="10"/>
      <c r="K41" s="9"/>
      <c r="L41" s="29"/>
      <c r="M41" s="92" t="s">
        <v>197</v>
      </c>
      <c r="N41" s="26" t="s">
        <v>183</v>
      </c>
      <c r="O41" s="27"/>
      <c r="P41" s="33"/>
    </row>
    <row r="42" spans="1:18" ht="16.5" thickBot="1" x14ac:dyDescent="0.3">
      <c r="A42" s="7" t="s">
        <v>48</v>
      </c>
      <c r="B42" s="8"/>
      <c r="C42" s="9"/>
      <c r="D42" s="9"/>
      <c r="E42" s="8"/>
      <c r="F42" s="177"/>
      <c r="G42" s="184"/>
      <c r="H42" s="39" t="s">
        <v>108</v>
      </c>
      <c r="I42" s="9"/>
      <c r="J42" s="10"/>
      <c r="K42" s="9"/>
      <c r="L42" s="29"/>
      <c r="M42" s="362" t="s">
        <v>238</v>
      </c>
      <c r="N42" s="362"/>
      <c r="O42" s="362"/>
      <c r="P42" s="363"/>
    </row>
    <row r="43" spans="1:18" ht="15.75" x14ac:dyDescent="0.25">
      <c r="A43" s="7" t="s">
        <v>49</v>
      </c>
      <c r="B43" s="8"/>
      <c r="C43" s="9"/>
      <c r="D43" s="9"/>
      <c r="E43" s="8"/>
      <c r="F43" s="176"/>
      <c r="G43" s="184"/>
      <c r="H43" s="39" t="s">
        <v>162</v>
      </c>
      <c r="I43" s="9"/>
      <c r="J43" s="10"/>
      <c r="K43" s="9"/>
      <c r="L43" s="29"/>
      <c r="M43" s="70"/>
      <c r="N43" s="68" t="s">
        <v>239</v>
      </c>
      <c r="O43" s="68" t="s">
        <v>167</v>
      </c>
      <c r="P43" s="69" t="s">
        <v>168</v>
      </c>
    </row>
    <row r="44" spans="1:18" x14ac:dyDescent="0.2">
      <c r="A44" s="7" t="s">
        <v>50</v>
      </c>
      <c r="B44" s="8"/>
      <c r="C44" s="9"/>
      <c r="D44" s="9"/>
      <c r="E44" s="8"/>
      <c r="F44" s="176"/>
      <c r="G44" s="185"/>
      <c r="H44" s="39" t="s">
        <v>109</v>
      </c>
      <c r="I44" s="9"/>
      <c r="J44" s="10"/>
      <c r="K44" s="9"/>
      <c r="L44" s="29"/>
      <c r="M44" s="39" t="s">
        <v>235</v>
      </c>
      <c r="N44" s="63">
        <v>0.36</v>
      </c>
      <c r="O44" s="9"/>
      <c r="P44" s="36">
        <f t="shared" ref="P44:P48" si="0">N44*O44</f>
        <v>0</v>
      </c>
      <c r="Q44" s="25"/>
      <c r="R44" s="2"/>
    </row>
    <row r="45" spans="1:18" x14ac:dyDescent="0.2">
      <c r="A45" s="7" t="s">
        <v>51</v>
      </c>
      <c r="B45" s="8"/>
      <c r="C45" s="9"/>
      <c r="D45" s="9"/>
      <c r="E45" s="8"/>
      <c r="F45" s="176"/>
      <c r="G45" s="184"/>
      <c r="H45" s="39" t="s">
        <v>110</v>
      </c>
      <c r="I45" s="9"/>
      <c r="J45" s="10"/>
      <c r="K45" s="9"/>
      <c r="L45" s="29"/>
      <c r="M45" s="39" t="s">
        <v>16</v>
      </c>
      <c r="N45" s="63">
        <v>0.41</v>
      </c>
      <c r="O45" s="9"/>
      <c r="P45" s="36">
        <f t="shared" si="0"/>
        <v>0</v>
      </c>
      <c r="Q45" s="2"/>
      <c r="R45" s="2"/>
    </row>
    <row r="46" spans="1:18" x14ac:dyDescent="0.2">
      <c r="A46" s="7" t="s">
        <v>52</v>
      </c>
      <c r="B46" s="8"/>
      <c r="C46" s="9"/>
      <c r="D46" s="9"/>
      <c r="E46" s="8"/>
      <c r="F46" s="176"/>
      <c r="G46" s="185"/>
      <c r="H46" s="39" t="s">
        <v>111</v>
      </c>
      <c r="I46" s="9"/>
      <c r="J46" s="10"/>
      <c r="K46" s="9"/>
      <c r="L46" s="29"/>
      <c r="M46" s="39" t="s">
        <v>236</v>
      </c>
      <c r="N46" s="63">
        <v>0.45</v>
      </c>
      <c r="O46" s="9"/>
      <c r="P46" s="36">
        <f t="shared" si="0"/>
        <v>0</v>
      </c>
      <c r="Q46" s="2"/>
      <c r="R46" s="2"/>
    </row>
    <row r="47" spans="1:18" ht="15.75" thickBot="1" x14ac:dyDescent="0.25">
      <c r="A47" s="7" t="s">
        <v>53</v>
      </c>
      <c r="B47" s="8"/>
      <c r="C47" s="9"/>
      <c r="D47" s="9"/>
      <c r="E47" s="8"/>
      <c r="F47" s="176"/>
      <c r="G47" s="184"/>
      <c r="H47" s="72" t="s">
        <v>112</v>
      </c>
      <c r="I47" s="27"/>
      <c r="J47" s="28"/>
      <c r="K47" s="27"/>
      <c r="L47" s="150"/>
      <c r="M47" s="39" t="s">
        <v>17</v>
      </c>
      <c r="N47" s="63">
        <v>0.5</v>
      </c>
      <c r="O47" s="9"/>
      <c r="P47" s="36">
        <f t="shared" si="0"/>
        <v>0</v>
      </c>
      <c r="Q47" s="2"/>
      <c r="R47" s="2"/>
    </row>
    <row r="48" spans="1:18" ht="15.75" thickBot="1" x14ac:dyDescent="0.25">
      <c r="A48" s="7" t="s">
        <v>57</v>
      </c>
      <c r="B48" s="8"/>
      <c r="C48" s="9"/>
      <c r="D48" s="9"/>
      <c r="E48" s="8"/>
      <c r="F48" s="176"/>
      <c r="G48" s="184"/>
      <c r="H48" s="354" t="s">
        <v>5</v>
      </c>
      <c r="I48" s="354"/>
      <c r="J48" s="354"/>
      <c r="K48" s="354"/>
      <c r="L48" s="355"/>
      <c r="M48" s="39" t="s">
        <v>237</v>
      </c>
      <c r="N48" s="63">
        <v>0.56999999999999995</v>
      </c>
      <c r="O48" s="9"/>
      <c r="P48" s="36">
        <f t="shared" si="0"/>
        <v>0</v>
      </c>
      <c r="Q48" s="2"/>
      <c r="R48" s="2"/>
    </row>
    <row r="49" spans="1:18" ht="16.5" thickBot="1" x14ac:dyDescent="0.3">
      <c r="A49" s="7" t="s">
        <v>54</v>
      </c>
      <c r="B49" s="8"/>
      <c r="C49" s="9"/>
      <c r="D49" s="9"/>
      <c r="E49" s="8"/>
      <c r="F49" s="177"/>
      <c r="G49" s="185"/>
      <c r="H49" s="301" t="s">
        <v>0</v>
      </c>
      <c r="I49" s="75"/>
      <c r="J49" s="44" t="s">
        <v>1</v>
      </c>
      <c r="K49" s="80" t="s">
        <v>2</v>
      </c>
      <c r="L49" s="76" t="s">
        <v>7</v>
      </c>
      <c r="M49" s="74"/>
      <c r="N49" s="64" t="s">
        <v>242</v>
      </c>
      <c r="O49" s="23">
        <f>SUM(O44:O48)</f>
        <v>0</v>
      </c>
      <c r="P49" s="40">
        <f>SUM(P44:P48)</f>
        <v>0</v>
      </c>
      <c r="Q49" s="2"/>
      <c r="R49" s="2"/>
    </row>
    <row r="50" spans="1:18" x14ac:dyDescent="0.2">
      <c r="A50" s="7" t="s">
        <v>55</v>
      </c>
      <c r="B50" s="8"/>
      <c r="C50" s="9"/>
      <c r="D50" s="9"/>
      <c r="E50" s="8"/>
      <c r="F50" s="176"/>
      <c r="G50" s="185"/>
      <c r="H50" s="24" t="s">
        <v>249</v>
      </c>
      <c r="I50" s="12"/>
      <c r="J50" s="51"/>
      <c r="K50" s="9"/>
      <c r="L50" s="52"/>
      <c r="M50" s="224" t="s">
        <v>227</v>
      </c>
      <c r="N50" s="224"/>
      <c r="O50" s="224"/>
      <c r="P50" s="224"/>
      <c r="Q50" s="2"/>
      <c r="R50" s="2"/>
    </row>
    <row r="51" spans="1:18" x14ac:dyDescent="0.2">
      <c r="A51" s="7" t="s">
        <v>56</v>
      </c>
      <c r="B51" s="8"/>
      <c r="C51" s="9"/>
      <c r="D51" s="9"/>
      <c r="E51" s="8"/>
      <c r="F51" s="176"/>
      <c r="G51" s="185"/>
      <c r="H51" s="302" t="s">
        <v>113</v>
      </c>
      <c r="I51" s="9"/>
      <c r="J51" s="49"/>
      <c r="K51" s="9"/>
      <c r="L51" s="50"/>
      <c r="M51" s="298" t="s">
        <v>243</v>
      </c>
      <c r="N51" s="63">
        <v>10</v>
      </c>
      <c r="O51" s="9"/>
      <c r="P51" s="65">
        <f t="shared" ref="P51" si="1">N51*O51</f>
        <v>0</v>
      </c>
      <c r="Q51" s="2"/>
      <c r="R51" s="2"/>
    </row>
    <row r="52" spans="1:18" ht="15.75" thickBot="1" x14ac:dyDescent="0.25">
      <c r="A52" s="7" t="s">
        <v>59</v>
      </c>
      <c r="B52" s="8"/>
      <c r="C52" s="9"/>
      <c r="D52" s="9"/>
      <c r="E52" s="8"/>
      <c r="F52" s="177"/>
      <c r="G52" s="184"/>
      <c r="H52" s="24" t="s">
        <v>224</v>
      </c>
      <c r="I52" s="12"/>
      <c r="J52" s="51"/>
      <c r="K52" s="9"/>
      <c r="L52" s="52"/>
      <c r="M52" s="299" t="s">
        <v>244</v>
      </c>
      <c r="N52" s="67">
        <v>10</v>
      </c>
      <c r="O52" s="27"/>
      <c r="P52" s="66">
        <f>N52*O52</f>
        <v>0</v>
      </c>
      <c r="Q52" s="2"/>
      <c r="R52" s="2"/>
    </row>
    <row r="53" spans="1:18" ht="16.5" thickBot="1" x14ac:dyDescent="0.3">
      <c r="A53" s="7" t="s">
        <v>60</v>
      </c>
      <c r="B53" s="8"/>
      <c r="C53" s="9"/>
      <c r="D53" s="9"/>
      <c r="E53" s="8"/>
      <c r="F53" s="177"/>
      <c r="G53" s="184"/>
      <c r="H53" s="302" t="s">
        <v>114</v>
      </c>
      <c r="I53" s="12"/>
      <c r="J53" s="51"/>
      <c r="K53" s="9"/>
      <c r="L53" s="52"/>
      <c r="M53" s="300" t="s">
        <v>247</v>
      </c>
      <c r="N53" s="297" t="s">
        <v>8</v>
      </c>
      <c r="O53" s="160">
        <f>SUM(O51:O52)</f>
        <v>0</v>
      </c>
      <c r="P53" s="71">
        <f>SUM(P51:P52)</f>
        <v>0</v>
      </c>
      <c r="Q53" s="2"/>
      <c r="R53" s="2"/>
    </row>
    <row r="54" spans="1:18" ht="15.75" thickBot="1" x14ac:dyDescent="0.25">
      <c r="A54" s="7" t="s">
        <v>61</v>
      </c>
      <c r="B54" s="8"/>
      <c r="C54" s="9"/>
      <c r="D54" s="9"/>
      <c r="E54" s="8"/>
      <c r="F54" s="177"/>
      <c r="G54" s="184"/>
      <c r="H54" s="303" t="s">
        <v>115</v>
      </c>
      <c r="I54" s="27"/>
      <c r="J54" s="27"/>
      <c r="K54" s="27"/>
      <c r="L54" s="33"/>
      <c r="Q54" s="2"/>
      <c r="R54" s="2"/>
    </row>
    <row r="55" spans="1:18" ht="15.75" thickBot="1" x14ac:dyDescent="0.25">
      <c r="A55" s="7" t="s">
        <v>62</v>
      </c>
      <c r="B55" s="8"/>
      <c r="C55" s="9"/>
      <c r="D55" s="9"/>
      <c r="E55" s="8"/>
      <c r="F55" s="176"/>
      <c r="G55" s="185"/>
      <c r="H55" s="356" t="s">
        <v>6</v>
      </c>
      <c r="I55" s="357"/>
      <c r="J55" s="357"/>
      <c r="K55" s="357"/>
      <c r="L55" s="358"/>
      <c r="Q55" s="2"/>
      <c r="R55" s="2"/>
    </row>
    <row r="56" spans="1:18" ht="16.5" thickBot="1" x14ac:dyDescent="0.3">
      <c r="A56" s="7" t="s">
        <v>63</v>
      </c>
      <c r="B56" s="8"/>
      <c r="C56" s="9"/>
      <c r="D56" s="9"/>
      <c r="E56" s="8"/>
      <c r="F56" s="177"/>
      <c r="G56" s="184"/>
      <c r="H56" s="22" t="s">
        <v>0</v>
      </c>
      <c r="I56" s="22"/>
      <c r="J56" s="16"/>
      <c r="K56" s="53" t="s">
        <v>1</v>
      </c>
      <c r="L56" s="168" t="s">
        <v>7</v>
      </c>
      <c r="M56" s="193" t="s">
        <v>309</v>
      </c>
      <c r="N56" s="193"/>
      <c r="O56" s="193"/>
      <c r="P56" s="194"/>
      <c r="Q56" s="2"/>
      <c r="R56" s="2"/>
    </row>
    <row r="57" spans="1:18" ht="16.5" thickBot="1" x14ac:dyDescent="0.3">
      <c r="A57" s="7" t="s">
        <v>64</v>
      </c>
      <c r="B57" s="8"/>
      <c r="C57" s="9"/>
      <c r="D57" s="9"/>
      <c r="E57" s="8"/>
      <c r="F57" s="177"/>
      <c r="G57" s="184"/>
      <c r="H57" s="30" t="s">
        <v>116</v>
      </c>
      <c r="I57" s="30"/>
      <c r="J57" s="31"/>
      <c r="K57" s="32"/>
      <c r="L57" s="169"/>
      <c r="M57" s="278" t="s">
        <v>246</v>
      </c>
      <c r="N57" s="278"/>
      <c r="O57" s="278"/>
      <c r="P57" s="279"/>
      <c r="Q57" s="2"/>
      <c r="R57" s="2"/>
    </row>
    <row r="58" spans="1:18" x14ac:dyDescent="0.2">
      <c r="A58" s="7" t="s">
        <v>65</v>
      </c>
      <c r="B58" s="8"/>
      <c r="C58" s="9"/>
      <c r="D58" s="9"/>
      <c r="E58" s="8"/>
      <c r="F58" s="176"/>
      <c r="G58" s="184"/>
      <c r="H58" s="34" t="s">
        <v>117</v>
      </c>
      <c r="I58" s="34"/>
      <c r="J58" s="13"/>
      <c r="K58" s="35"/>
      <c r="L58" s="274"/>
      <c r="M58" s="284" t="s">
        <v>131</v>
      </c>
      <c r="N58" s="285"/>
      <c r="O58" s="286">
        <f>SUM(G10:G74)</f>
        <v>0</v>
      </c>
      <c r="P58" s="287">
        <f>O58*0.41</f>
        <v>0</v>
      </c>
      <c r="Q58" s="2"/>
      <c r="R58" s="2"/>
    </row>
    <row r="59" spans="1:18" x14ac:dyDescent="0.2">
      <c r="A59" s="7" t="s">
        <v>66</v>
      </c>
      <c r="B59" s="8"/>
      <c r="C59" s="9"/>
      <c r="D59" s="9"/>
      <c r="E59" s="8"/>
      <c r="F59" s="176"/>
      <c r="G59" s="184"/>
      <c r="H59" s="34" t="s">
        <v>118</v>
      </c>
      <c r="I59" s="34"/>
      <c r="J59" s="13"/>
      <c r="K59" s="35"/>
      <c r="L59" s="275"/>
      <c r="M59" s="288" t="s">
        <v>208</v>
      </c>
      <c r="N59" s="280"/>
      <c r="O59" s="164">
        <f>SUM(F10:F74)</f>
        <v>0</v>
      </c>
      <c r="P59" s="289">
        <f>O59*0.6</f>
        <v>0</v>
      </c>
      <c r="Q59" s="25"/>
      <c r="R59" s="2"/>
    </row>
    <row r="60" spans="1:18" x14ac:dyDescent="0.2">
      <c r="A60" s="7" t="s">
        <v>67</v>
      </c>
      <c r="B60" s="8"/>
      <c r="C60" s="9"/>
      <c r="D60" s="9"/>
      <c r="E60" s="8"/>
      <c r="F60" s="176"/>
      <c r="G60" s="184"/>
      <c r="H60" s="34" t="s">
        <v>119</v>
      </c>
      <c r="I60" s="34"/>
      <c r="J60" s="13"/>
      <c r="K60" s="35"/>
      <c r="L60" s="274"/>
      <c r="M60" s="290" t="s">
        <v>222</v>
      </c>
      <c r="N60" s="95"/>
      <c r="O60" s="281">
        <f>SUM(E10:E74)</f>
        <v>0</v>
      </c>
      <c r="P60" s="167">
        <f>O60*1.1</f>
        <v>0</v>
      </c>
      <c r="Q60" s="2"/>
      <c r="R60" s="2"/>
    </row>
    <row r="61" spans="1:18" x14ac:dyDescent="0.2">
      <c r="A61" s="7" t="s">
        <v>68</v>
      </c>
      <c r="B61" s="8"/>
      <c r="C61" s="9"/>
      <c r="D61" s="9"/>
      <c r="E61" s="8"/>
      <c r="F61" s="177"/>
      <c r="G61" s="184"/>
      <c r="H61" s="34" t="s">
        <v>120</v>
      </c>
      <c r="I61" s="34"/>
      <c r="J61" s="13"/>
      <c r="K61" s="35"/>
      <c r="L61" s="275"/>
      <c r="M61" s="288" t="s">
        <v>334</v>
      </c>
      <c r="N61" s="280"/>
      <c r="O61" s="164">
        <f>SUM(D10:D74)</f>
        <v>0</v>
      </c>
      <c r="P61" s="289">
        <f>O61*2.3</f>
        <v>0</v>
      </c>
      <c r="Q61" s="2"/>
      <c r="R61" s="2"/>
    </row>
    <row r="62" spans="1:18" x14ac:dyDescent="0.2">
      <c r="A62" s="7" t="s">
        <v>69</v>
      </c>
      <c r="B62" s="8"/>
      <c r="C62" s="9"/>
      <c r="D62" s="9"/>
      <c r="E62" s="8"/>
      <c r="F62" s="177"/>
      <c r="G62" s="184"/>
      <c r="H62" s="34" t="s">
        <v>121</v>
      </c>
      <c r="I62" s="34"/>
      <c r="J62" s="13"/>
      <c r="K62" s="35"/>
      <c r="L62" s="274"/>
      <c r="M62" s="290" t="s">
        <v>132</v>
      </c>
      <c r="N62" s="95"/>
      <c r="O62" s="281">
        <f>SUM(C10:C74)</f>
        <v>0</v>
      </c>
      <c r="P62" s="167">
        <f>O62*5.5</f>
        <v>0</v>
      </c>
      <c r="Q62" s="2"/>
      <c r="R62" s="2"/>
    </row>
    <row r="63" spans="1:18" x14ac:dyDescent="0.2">
      <c r="A63" s="7" t="s">
        <v>70</v>
      </c>
      <c r="B63" s="8"/>
      <c r="C63" s="9"/>
      <c r="D63" s="9"/>
      <c r="E63" s="8"/>
      <c r="F63" s="176"/>
      <c r="G63" s="185"/>
      <c r="H63" s="34" t="s">
        <v>122</v>
      </c>
      <c r="I63" s="34"/>
      <c r="J63" s="13"/>
      <c r="K63" s="35"/>
      <c r="L63" s="174"/>
      <c r="M63" s="288" t="s">
        <v>217</v>
      </c>
      <c r="N63" s="280"/>
      <c r="O63" s="164">
        <f>SUM(B10:B74)</f>
        <v>0</v>
      </c>
      <c r="P63" s="289">
        <f>O63*20</f>
        <v>0</v>
      </c>
      <c r="Q63" s="2"/>
      <c r="R63" s="2"/>
    </row>
    <row r="64" spans="1:18" x14ac:dyDescent="0.2">
      <c r="A64" s="7" t="s">
        <v>71</v>
      </c>
      <c r="B64" s="8"/>
      <c r="C64" s="9"/>
      <c r="D64" s="9"/>
      <c r="E64" s="8"/>
      <c r="F64" s="177"/>
      <c r="G64" s="184"/>
      <c r="H64" s="34" t="s">
        <v>123</v>
      </c>
      <c r="I64" s="34"/>
      <c r="J64" s="13"/>
      <c r="K64" s="35"/>
      <c r="L64" s="174"/>
      <c r="M64" s="290" t="s">
        <v>296</v>
      </c>
      <c r="N64" s="95"/>
      <c r="O64" s="281">
        <f>G76</f>
        <v>0</v>
      </c>
      <c r="P64" s="167">
        <f>O64*0.41</f>
        <v>0</v>
      </c>
      <c r="Q64" s="2"/>
      <c r="R64" s="2"/>
    </row>
    <row r="65" spans="1:18" x14ac:dyDescent="0.2">
      <c r="A65" s="7" t="s">
        <v>72</v>
      </c>
      <c r="B65" s="8"/>
      <c r="C65" s="9"/>
      <c r="D65" s="9"/>
      <c r="E65" s="8"/>
      <c r="F65" s="176"/>
      <c r="G65" s="185"/>
      <c r="H65" s="34" t="s">
        <v>124</v>
      </c>
      <c r="I65" s="34"/>
      <c r="J65" s="13"/>
      <c r="K65" s="35"/>
      <c r="L65" s="174"/>
      <c r="M65" s="288" t="s">
        <v>297</v>
      </c>
      <c r="N65" s="280"/>
      <c r="O65" s="164">
        <f>F76</f>
        <v>0</v>
      </c>
      <c r="P65" s="289">
        <f>O65*0.6</f>
        <v>0</v>
      </c>
      <c r="Q65" s="2"/>
      <c r="R65" s="2"/>
    </row>
    <row r="66" spans="1:18" x14ac:dyDescent="0.2">
      <c r="A66" s="7" t="s">
        <v>73</v>
      </c>
      <c r="B66" s="8"/>
      <c r="C66" s="9"/>
      <c r="D66" s="9"/>
      <c r="E66" s="8"/>
      <c r="F66" s="177"/>
      <c r="G66" s="184"/>
      <c r="H66" s="34" t="s">
        <v>125</v>
      </c>
      <c r="I66" s="34"/>
      <c r="J66" s="13"/>
      <c r="K66" s="35"/>
      <c r="L66" s="174"/>
      <c r="M66" s="290" t="s">
        <v>298</v>
      </c>
      <c r="N66" s="95"/>
      <c r="O66" s="281">
        <f>E76</f>
        <v>0</v>
      </c>
      <c r="P66" s="167">
        <f>O66*1.1</f>
        <v>0</v>
      </c>
      <c r="Q66" s="2"/>
      <c r="R66" s="2"/>
    </row>
    <row r="67" spans="1:18" ht="15.75" thickBot="1" x14ac:dyDescent="0.25">
      <c r="A67" s="7" t="s">
        <v>163</v>
      </c>
      <c r="B67" s="8"/>
      <c r="C67" s="9"/>
      <c r="D67" s="9"/>
      <c r="E67" s="8"/>
      <c r="F67" s="176"/>
      <c r="G67" s="185"/>
      <c r="H67" s="37" t="s">
        <v>126</v>
      </c>
      <c r="I67" s="37"/>
      <c r="J67" s="21"/>
      <c r="K67" s="73"/>
      <c r="L67" s="276"/>
      <c r="M67" s="288" t="s">
        <v>299</v>
      </c>
      <c r="N67" s="280"/>
      <c r="O67" s="164">
        <f>C76</f>
        <v>0</v>
      </c>
      <c r="P67" s="289">
        <f>O67*5.5</f>
        <v>0</v>
      </c>
      <c r="Q67" s="2"/>
      <c r="R67" s="2"/>
    </row>
    <row r="68" spans="1:18" ht="16.5" thickBot="1" x14ac:dyDescent="0.3">
      <c r="A68" s="7" t="s">
        <v>74</v>
      </c>
      <c r="B68" s="8"/>
      <c r="C68" s="9"/>
      <c r="D68" s="9"/>
      <c r="E68" s="8"/>
      <c r="F68" s="176"/>
      <c r="G68" s="185"/>
      <c r="H68" s="359" t="s">
        <v>201</v>
      </c>
      <c r="I68" s="359"/>
      <c r="J68" s="359"/>
      <c r="K68" s="359"/>
      <c r="L68" s="359"/>
      <c r="M68" s="290" t="s">
        <v>300</v>
      </c>
      <c r="N68" s="95"/>
      <c r="O68" s="281">
        <f>B76</f>
        <v>0</v>
      </c>
      <c r="P68" s="167">
        <f>O68*20</f>
        <v>0</v>
      </c>
      <c r="Q68" s="2"/>
      <c r="R68" s="2"/>
    </row>
    <row r="69" spans="1:18" ht="15.75" x14ac:dyDescent="0.25">
      <c r="A69" s="7" t="s">
        <v>75</v>
      </c>
      <c r="B69" s="8"/>
      <c r="C69" s="9"/>
      <c r="D69" s="9"/>
      <c r="E69" s="8"/>
      <c r="F69" s="176"/>
      <c r="G69" s="185"/>
      <c r="H69" s="152" t="s">
        <v>0</v>
      </c>
      <c r="I69" s="78" t="s">
        <v>294</v>
      </c>
      <c r="J69" s="79" t="s">
        <v>1</v>
      </c>
      <c r="K69" s="80" t="s">
        <v>2</v>
      </c>
      <c r="L69" s="161" t="s">
        <v>7</v>
      </c>
      <c r="M69" s="288" t="s">
        <v>336</v>
      </c>
      <c r="N69" s="280"/>
      <c r="O69" s="164">
        <f>D78</f>
        <v>0</v>
      </c>
      <c r="P69" s="289">
        <f>O69*6</f>
        <v>0</v>
      </c>
      <c r="Q69" s="2"/>
      <c r="R69" s="2"/>
    </row>
    <row r="70" spans="1:18" x14ac:dyDescent="0.2">
      <c r="A70" s="7" t="s">
        <v>76</v>
      </c>
      <c r="B70" s="8"/>
      <c r="C70" s="9"/>
      <c r="D70" s="9"/>
      <c r="E70" s="8"/>
      <c r="F70" s="177"/>
      <c r="G70" s="184"/>
      <c r="H70" s="13" t="s">
        <v>200</v>
      </c>
      <c r="I70" s="12"/>
      <c r="J70" s="77"/>
      <c r="K70" s="9"/>
      <c r="L70" s="162"/>
      <c r="M70" s="290" t="s">
        <v>138</v>
      </c>
      <c r="N70" s="95"/>
      <c r="O70" s="281">
        <f>SUM(L10:L33)</f>
        <v>0</v>
      </c>
      <c r="P70" s="167">
        <f>O70*0.83</f>
        <v>0</v>
      </c>
      <c r="Q70" s="2"/>
      <c r="R70" s="2"/>
    </row>
    <row r="71" spans="1:18" x14ac:dyDescent="0.2">
      <c r="A71" s="7" t="s">
        <v>77</v>
      </c>
      <c r="B71" s="8"/>
      <c r="C71" s="9"/>
      <c r="D71" s="9"/>
      <c r="E71" s="8"/>
      <c r="F71" s="177"/>
      <c r="G71" s="184"/>
      <c r="H71" s="39" t="s">
        <v>127</v>
      </c>
      <c r="I71" s="9"/>
      <c r="J71" s="10"/>
      <c r="K71" s="9"/>
      <c r="L71" s="162"/>
      <c r="M71" s="288" t="s">
        <v>137</v>
      </c>
      <c r="N71" s="280"/>
      <c r="O71" s="165">
        <f>SUM(K10:K33)</f>
        <v>0</v>
      </c>
      <c r="P71" s="289">
        <f>O71*1.15</f>
        <v>0</v>
      </c>
      <c r="Q71" s="2"/>
      <c r="R71" s="2"/>
    </row>
    <row r="72" spans="1:18" x14ac:dyDescent="0.2">
      <c r="A72" s="7" t="s">
        <v>78</v>
      </c>
      <c r="B72" s="8"/>
      <c r="C72" s="9"/>
      <c r="D72" s="9"/>
      <c r="E72" s="8"/>
      <c r="F72" s="177"/>
      <c r="G72" s="184"/>
      <c r="H72" s="39" t="s">
        <v>128</v>
      </c>
      <c r="I72" s="9"/>
      <c r="J72" s="10"/>
      <c r="K72" s="9"/>
      <c r="L72" s="162"/>
      <c r="M72" s="290" t="s">
        <v>136</v>
      </c>
      <c r="N72" s="95"/>
      <c r="O72" s="281">
        <f>SUM(J10:J33)</f>
        <v>0</v>
      </c>
      <c r="P72" s="167">
        <f>O72*15</f>
        <v>0</v>
      </c>
      <c r="Q72" s="2"/>
      <c r="R72" s="2"/>
    </row>
    <row r="73" spans="1:18" x14ac:dyDescent="0.2">
      <c r="A73" s="7" t="s">
        <v>79</v>
      </c>
      <c r="B73" s="8"/>
      <c r="C73" s="9"/>
      <c r="D73" s="9"/>
      <c r="E73" s="8"/>
      <c r="F73" s="176"/>
      <c r="G73" s="184"/>
      <c r="H73" s="39" t="s">
        <v>129</v>
      </c>
      <c r="I73" s="9"/>
      <c r="J73" s="10"/>
      <c r="K73" s="9"/>
      <c r="L73" s="162"/>
      <c r="M73" s="288" t="s">
        <v>218</v>
      </c>
      <c r="N73" s="280"/>
      <c r="O73" s="164">
        <f>SUM(I10:I33)</f>
        <v>0</v>
      </c>
      <c r="P73" s="289">
        <f>O73*58</f>
        <v>0</v>
      </c>
      <c r="Q73" s="2"/>
      <c r="R73" s="2"/>
    </row>
    <row r="74" spans="1:18" ht="15" customHeight="1" thickBot="1" x14ac:dyDescent="0.25">
      <c r="A74" s="186" t="s">
        <v>248</v>
      </c>
      <c r="B74" s="187"/>
      <c r="C74" s="27"/>
      <c r="D74" s="27"/>
      <c r="E74" s="187"/>
      <c r="F74" s="188"/>
      <c r="G74" s="189"/>
      <c r="H74" s="39" t="s">
        <v>130</v>
      </c>
      <c r="I74" s="9"/>
      <c r="J74" s="10"/>
      <c r="K74" s="9"/>
      <c r="L74" s="162"/>
      <c r="M74" s="290" t="s">
        <v>140</v>
      </c>
      <c r="N74" s="95"/>
      <c r="O74" s="281">
        <f>SUM(J50:J54)</f>
        <v>0</v>
      </c>
      <c r="P74" s="167">
        <f>O74*15</f>
        <v>0</v>
      </c>
      <c r="Q74" s="2"/>
      <c r="R74" s="2"/>
    </row>
    <row r="75" spans="1:18" ht="15" customHeight="1" thickBot="1" x14ac:dyDescent="0.25">
      <c r="A75" s="2"/>
      <c r="B75" s="2"/>
      <c r="C75" s="2"/>
      <c r="D75" s="2"/>
      <c r="E75" s="2"/>
      <c r="F75" s="2"/>
      <c r="G75" s="2"/>
      <c r="H75" s="39" t="s">
        <v>12</v>
      </c>
      <c r="I75" s="9"/>
      <c r="J75" s="10"/>
      <c r="K75" s="101"/>
      <c r="L75" s="162"/>
      <c r="M75" s="288" t="s">
        <v>139</v>
      </c>
      <c r="N75" s="280"/>
      <c r="O75" s="164">
        <f>SUM(L50:L54)</f>
        <v>0</v>
      </c>
      <c r="P75" s="289">
        <f>O75*0.83</f>
        <v>0</v>
      </c>
    </row>
    <row r="76" spans="1:18" ht="15" customHeight="1" thickBot="1" x14ac:dyDescent="0.25">
      <c r="A76" s="190" t="s">
        <v>265</v>
      </c>
      <c r="B76" s="191"/>
      <c r="C76" s="191"/>
      <c r="D76" s="191"/>
      <c r="E76" s="191"/>
      <c r="F76" s="191"/>
      <c r="G76" s="192"/>
      <c r="H76" s="24" t="s">
        <v>10</v>
      </c>
      <c r="I76" s="9"/>
      <c r="J76" s="10"/>
      <c r="K76" s="101"/>
      <c r="L76" s="162"/>
      <c r="M76" s="290" t="s">
        <v>250</v>
      </c>
      <c r="N76" s="95"/>
      <c r="O76" s="281">
        <f>SUM(K50:K54)</f>
        <v>0</v>
      </c>
      <c r="P76" s="167">
        <f>O76*1.15</f>
        <v>0</v>
      </c>
    </row>
    <row r="77" spans="1:18" ht="15" customHeight="1" thickBot="1" x14ac:dyDescent="0.3">
      <c r="H77" s="154" t="s">
        <v>9</v>
      </c>
      <c r="I77" s="12"/>
      <c r="J77" s="153"/>
      <c r="K77" s="101"/>
      <c r="L77" s="162"/>
      <c r="M77" s="288" t="s">
        <v>308</v>
      </c>
      <c r="N77" s="280"/>
      <c r="O77" s="164">
        <f>J36+J37+J38+J39+J40+J41+J42+J43+J44+J45+J46+J47+K57+K58+K59+K60+K61+K62+K63+K64+K65+K66+K67</f>
        <v>0</v>
      </c>
      <c r="P77" s="289">
        <f>O77*11.9</f>
        <v>0</v>
      </c>
    </row>
    <row r="78" spans="1:18" ht="16.5" thickBot="1" x14ac:dyDescent="0.3">
      <c r="A78" s="258" t="s">
        <v>335</v>
      </c>
      <c r="B78" s="260"/>
      <c r="C78" s="261"/>
      <c r="D78" s="263"/>
      <c r="E78" s="261"/>
      <c r="F78" s="261"/>
      <c r="G78" s="262"/>
      <c r="H78" s="259"/>
      <c r="I78" s="20"/>
      <c r="J78" s="20"/>
      <c r="K78" s="155"/>
      <c r="L78" s="163"/>
      <c r="M78" s="290" t="s">
        <v>133</v>
      </c>
      <c r="N78" s="95"/>
      <c r="O78" s="281">
        <f>SUM(L36:L47)</f>
        <v>0</v>
      </c>
      <c r="P78" s="167">
        <f>O78*0.69</f>
        <v>0</v>
      </c>
    </row>
    <row r="79" spans="1:18" ht="17.25" customHeight="1" thickBot="1" x14ac:dyDescent="0.3">
      <c r="H79" s="364" t="s">
        <v>271</v>
      </c>
      <c r="I79" s="365"/>
      <c r="J79" s="365"/>
      <c r="K79" s="365"/>
      <c r="L79" s="365"/>
      <c r="M79" s="288" t="s">
        <v>251</v>
      </c>
      <c r="N79" s="280"/>
      <c r="O79" s="164">
        <f>SUM(K36:K47)</f>
        <v>0</v>
      </c>
      <c r="P79" s="289">
        <f>O79*1.1</f>
        <v>0</v>
      </c>
    </row>
    <row r="80" spans="1:18" ht="15" customHeight="1" thickBot="1" x14ac:dyDescent="0.3">
      <c r="A80" s="346" t="s">
        <v>337</v>
      </c>
      <c r="B80" s="347"/>
      <c r="C80" s="347"/>
      <c r="D80" s="347"/>
      <c r="E80" s="347"/>
      <c r="F80" s="347"/>
      <c r="G80" s="347"/>
      <c r="H80" s="151" t="s">
        <v>0</v>
      </c>
      <c r="I80" s="152"/>
      <c r="J80" s="114" t="s">
        <v>1</v>
      </c>
      <c r="K80" s="115" t="s">
        <v>2</v>
      </c>
      <c r="L80" s="116" t="s">
        <v>7</v>
      </c>
      <c r="M80" s="290" t="s">
        <v>219</v>
      </c>
      <c r="N80" s="95"/>
      <c r="O80" s="281">
        <f>SUM(I36:I47)</f>
        <v>0</v>
      </c>
      <c r="P80" s="167">
        <f>O80*40</f>
        <v>0</v>
      </c>
    </row>
    <row r="81" spans="1:16" ht="15" customHeight="1" x14ac:dyDescent="0.2">
      <c r="A81" s="245" t="s">
        <v>166</v>
      </c>
      <c r="B81" s="246"/>
      <c r="C81" s="247"/>
      <c r="D81" s="247"/>
      <c r="E81" s="127" t="s">
        <v>239</v>
      </c>
      <c r="F81" s="127" t="s">
        <v>245</v>
      </c>
      <c r="G81" s="145" t="s">
        <v>168</v>
      </c>
      <c r="H81" s="38" t="s">
        <v>272</v>
      </c>
      <c r="I81" s="38"/>
      <c r="J81" s="9"/>
      <c r="K81" s="9"/>
      <c r="L81" s="38"/>
      <c r="M81" s="288" t="s">
        <v>229</v>
      </c>
      <c r="N81" s="280"/>
      <c r="O81" s="164">
        <f>SUM(P28:P39)</f>
        <v>0</v>
      </c>
      <c r="P81" s="289">
        <f>O81*0.69</f>
        <v>0</v>
      </c>
    </row>
    <row r="82" spans="1:16" ht="15" customHeight="1" thickBot="1" x14ac:dyDescent="0.25">
      <c r="A82" s="248"/>
      <c r="B82" s="249"/>
      <c r="C82" s="250"/>
      <c r="D82" s="256"/>
      <c r="E82" s="148" t="s">
        <v>316</v>
      </c>
      <c r="F82" s="264"/>
      <c r="G82" s="265"/>
      <c r="H82" s="2"/>
      <c r="I82" s="2"/>
      <c r="J82" s="85"/>
      <c r="K82" s="85"/>
      <c r="L82" s="82"/>
      <c r="M82" s="290" t="s">
        <v>230</v>
      </c>
      <c r="N82" s="95"/>
      <c r="O82" s="282">
        <f>SUM(O28:O39)</f>
        <v>0</v>
      </c>
      <c r="P82" s="167">
        <f>O82*11.9</f>
        <v>0</v>
      </c>
    </row>
    <row r="83" spans="1:16" ht="15" customHeight="1" thickBot="1" x14ac:dyDescent="0.25">
      <c r="A83" s="240" t="s">
        <v>319</v>
      </c>
      <c r="B83" s="241"/>
      <c r="C83" s="241"/>
      <c r="D83" s="241"/>
      <c r="E83" s="238">
        <v>3</v>
      </c>
      <c r="F83" s="241"/>
      <c r="G83" s="242">
        <f>E83*F83</f>
        <v>0</v>
      </c>
      <c r="H83" s="117"/>
      <c r="I83" s="117"/>
      <c r="J83" s="120"/>
      <c r="K83" s="120"/>
      <c r="L83" s="117"/>
      <c r="M83" s="288" t="s">
        <v>135</v>
      </c>
      <c r="N83" s="280"/>
      <c r="O83" s="166">
        <f>SUM(L57:L67)</f>
        <v>0</v>
      </c>
      <c r="P83" s="289">
        <f>O83*0.69</f>
        <v>0</v>
      </c>
    </row>
    <row r="84" spans="1:16" ht="15" customHeight="1" thickBot="1" x14ac:dyDescent="0.3">
      <c r="A84" s="232" t="s">
        <v>327</v>
      </c>
      <c r="B84" s="231"/>
      <c r="C84" s="231"/>
      <c r="D84" s="231"/>
      <c r="E84" s="236">
        <v>0.33</v>
      </c>
      <c r="F84" s="231"/>
      <c r="G84" s="230">
        <f>E84*F84</f>
        <v>0</v>
      </c>
      <c r="H84" s="366" t="s">
        <v>253</v>
      </c>
      <c r="I84" s="366"/>
      <c r="J84" s="366"/>
      <c r="K84" s="366"/>
      <c r="L84" s="366"/>
      <c r="M84" s="290" t="s">
        <v>202</v>
      </c>
      <c r="N84" s="95"/>
      <c r="O84" s="282">
        <f>SUM(J70:J74)</f>
        <v>0</v>
      </c>
      <c r="P84" s="167">
        <f>O84*11.9</f>
        <v>0</v>
      </c>
    </row>
    <row r="85" spans="1:16" ht="15" customHeight="1" thickBot="1" x14ac:dyDescent="0.3">
      <c r="A85" s="228" t="s">
        <v>328</v>
      </c>
      <c r="B85" s="38"/>
      <c r="C85" s="38"/>
      <c r="D85" s="38"/>
      <c r="E85" s="236">
        <v>0.33</v>
      </c>
      <c r="F85" s="229"/>
      <c r="G85" s="230">
        <f>E85*F85</f>
        <v>0</v>
      </c>
      <c r="H85" s="170" t="s">
        <v>206</v>
      </c>
      <c r="I85" s="170"/>
      <c r="J85" s="171" t="s">
        <v>307</v>
      </c>
      <c r="K85" s="172" t="s">
        <v>301</v>
      </c>
      <c r="L85" s="277" t="s">
        <v>257</v>
      </c>
      <c r="M85" s="288" t="s">
        <v>134</v>
      </c>
      <c r="N85" s="280"/>
      <c r="O85" s="164">
        <f>SUM(L70:L74)</f>
        <v>0</v>
      </c>
      <c r="P85" s="289">
        <f>O85*0.69</f>
        <v>0</v>
      </c>
    </row>
    <row r="86" spans="1:16" ht="15" customHeight="1" x14ac:dyDescent="0.2">
      <c r="A86" s="232" t="s">
        <v>329</v>
      </c>
      <c r="B86" s="2"/>
      <c r="C86" s="2"/>
      <c r="D86" s="2"/>
      <c r="E86" s="239">
        <v>0.33</v>
      </c>
      <c r="F86" s="231"/>
      <c r="G86" s="230">
        <f t="shared" ref="G86:G92" si="2">E86*F86</f>
        <v>0</v>
      </c>
      <c r="H86" s="201" t="s">
        <v>203</v>
      </c>
      <c r="I86" s="2"/>
      <c r="J86" s="85"/>
      <c r="K86" s="85"/>
      <c r="L86" s="118"/>
      <c r="M86" s="290" t="s">
        <v>252</v>
      </c>
      <c r="N86" s="95"/>
      <c r="O86" s="281">
        <f>SUM(K70:K74)</f>
        <v>0</v>
      </c>
      <c r="P86" s="167">
        <f>O86*1.1</f>
        <v>0</v>
      </c>
    </row>
    <row r="87" spans="1:16" ht="15" customHeight="1" x14ac:dyDescent="0.2">
      <c r="A87" s="228" t="s">
        <v>341</v>
      </c>
      <c r="B87" s="229"/>
      <c r="C87" s="229"/>
      <c r="D87" s="229"/>
      <c r="E87" s="236">
        <v>6.5</v>
      </c>
      <c r="F87" s="229"/>
      <c r="G87" s="230">
        <f t="shared" si="2"/>
        <v>0</v>
      </c>
      <c r="H87" s="174" t="s">
        <v>204</v>
      </c>
      <c r="I87" s="38"/>
      <c r="J87" s="9"/>
      <c r="K87" s="9"/>
      <c r="L87" s="119"/>
      <c r="M87" s="288" t="s">
        <v>141</v>
      </c>
      <c r="N87" s="280"/>
      <c r="O87" s="164">
        <f>SUM(J75:J79)</f>
        <v>0</v>
      </c>
      <c r="P87" s="289">
        <f>O87*5.5</f>
        <v>0</v>
      </c>
    </row>
    <row r="88" spans="1:16" ht="15" customHeight="1" x14ac:dyDescent="0.2">
      <c r="A88" s="232" t="s">
        <v>317</v>
      </c>
      <c r="B88" s="231"/>
      <c r="C88" s="231"/>
      <c r="D88" s="231"/>
      <c r="E88" s="243">
        <v>4.4000000000000004</v>
      </c>
      <c r="F88" s="231"/>
      <c r="G88" s="230">
        <f t="shared" si="2"/>
        <v>0</v>
      </c>
      <c r="H88" s="174" t="s">
        <v>205</v>
      </c>
      <c r="I88" s="38"/>
      <c r="J88" s="9"/>
      <c r="K88" s="9"/>
      <c r="L88" s="119"/>
      <c r="M88" s="290" t="s">
        <v>295</v>
      </c>
      <c r="N88" s="95"/>
      <c r="O88" s="281">
        <f>SUM(I75:I78)</f>
        <v>0</v>
      </c>
      <c r="P88" s="167">
        <f>O88*20</f>
        <v>0</v>
      </c>
    </row>
    <row r="89" spans="1:16" ht="15" customHeight="1" x14ac:dyDescent="0.2">
      <c r="A89" s="228" t="s">
        <v>318</v>
      </c>
      <c r="B89" s="229"/>
      <c r="C89" s="229"/>
      <c r="D89" s="229"/>
      <c r="E89" s="236">
        <v>4.4000000000000004</v>
      </c>
      <c r="F89" s="229"/>
      <c r="G89" s="230">
        <f t="shared" si="2"/>
        <v>0</v>
      </c>
      <c r="H89" s="173" t="s">
        <v>310</v>
      </c>
      <c r="I89" s="2"/>
      <c r="J89" s="159"/>
      <c r="K89" s="85"/>
      <c r="L89" s="118"/>
      <c r="M89" s="288" t="s">
        <v>225</v>
      </c>
      <c r="N89" s="280"/>
      <c r="O89" s="164">
        <f>SUM(L75:L76)</f>
        <v>0</v>
      </c>
      <c r="P89" s="289">
        <f>O89*0.41</f>
        <v>0</v>
      </c>
    </row>
    <row r="90" spans="1:16" ht="15" customHeight="1" x14ac:dyDescent="0.2">
      <c r="A90" s="232" t="s">
        <v>345</v>
      </c>
      <c r="B90" s="231"/>
      <c r="C90" s="231"/>
      <c r="D90" s="231"/>
      <c r="E90" s="239">
        <v>4.4000000000000004</v>
      </c>
      <c r="F90" s="231"/>
      <c r="G90" s="230">
        <f t="shared" si="2"/>
        <v>0</v>
      </c>
      <c r="H90" s="195" t="s">
        <v>209</v>
      </c>
      <c r="I90" s="117"/>
      <c r="J90" s="120"/>
      <c r="K90" s="120"/>
      <c r="L90" s="196"/>
      <c r="M90" s="290" t="s">
        <v>226</v>
      </c>
      <c r="N90" s="95"/>
      <c r="O90" s="281">
        <f>L77</f>
        <v>0</v>
      </c>
      <c r="P90" s="167">
        <f>O90*0.45</f>
        <v>0</v>
      </c>
    </row>
    <row r="91" spans="1:16" ht="15" customHeight="1" x14ac:dyDescent="0.2">
      <c r="A91" s="228" t="s">
        <v>346</v>
      </c>
      <c r="B91" s="229"/>
      <c r="C91" s="229"/>
      <c r="D91" s="314"/>
      <c r="E91" s="236">
        <v>4.4000000000000004</v>
      </c>
      <c r="F91" s="229"/>
      <c r="G91" s="230">
        <f t="shared" si="2"/>
        <v>0</v>
      </c>
      <c r="H91" s="158" t="s">
        <v>258</v>
      </c>
      <c r="I91" s="158"/>
      <c r="J91" s="159"/>
      <c r="K91" s="159"/>
      <c r="L91" s="157"/>
      <c r="M91" s="288" t="s">
        <v>273</v>
      </c>
      <c r="N91" s="280"/>
      <c r="O91" s="164">
        <f>SUM(L81:L83)</f>
        <v>0</v>
      </c>
      <c r="P91" s="289">
        <f>O91*0.69</f>
        <v>0</v>
      </c>
    </row>
    <row r="92" spans="1:16" ht="15" customHeight="1" thickBot="1" x14ac:dyDescent="0.25">
      <c r="A92" s="315" t="s">
        <v>347</v>
      </c>
      <c r="B92" s="316"/>
      <c r="C92" s="316"/>
      <c r="D92" s="316"/>
      <c r="E92" s="320">
        <v>4.4000000000000004</v>
      </c>
      <c r="F92" s="316"/>
      <c r="G92" s="234">
        <f t="shared" si="2"/>
        <v>0</v>
      </c>
      <c r="H92" s="38" t="s">
        <v>259</v>
      </c>
      <c r="I92" s="38"/>
      <c r="J92" s="9"/>
      <c r="K92" s="9"/>
      <c r="L92" s="157"/>
      <c r="M92" s="290" t="s">
        <v>274</v>
      </c>
      <c r="N92" s="95"/>
      <c r="O92" s="281">
        <f>SUM(K81:K83)</f>
        <v>0</v>
      </c>
      <c r="P92" s="167">
        <f>O92*1.1</f>
        <v>0</v>
      </c>
    </row>
    <row r="93" spans="1:16" ht="15" customHeight="1" thickBot="1" x14ac:dyDescent="0.3">
      <c r="E93" s="272" t="s">
        <v>168</v>
      </c>
      <c r="F93" s="235">
        <f>SUM(F83:F92)</f>
        <v>0</v>
      </c>
      <c r="G93" s="273">
        <f>SUM(G83:G92)</f>
        <v>0</v>
      </c>
      <c r="H93" s="2" t="s">
        <v>260</v>
      </c>
      <c r="I93" s="2"/>
      <c r="J93" s="85"/>
      <c r="K93" s="85"/>
      <c r="L93" s="118"/>
      <c r="M93" s="288" t="s">
        <v>275</v>
      </c>
      <c r="N93" s="280"/>
      <c r="O93" s="164">
        <f>SUM(J81:J83)</f>
        <v>0</v>
      </c>
      <c r="P93" s="289">
        <f>O93*11.9</f>
        <v>0</v>
      </c>
    </row>
    <row r="94" spans="1:16" ht="15" customHeight="1" thickBot="1" x14ac:dyDescent="0.3">
      <c r="H94" s="197" t="s">
        <v>254</v>
      </c>
      <c r="I94" s="198"/>
      <c r="J94" s="199"/>
      <c r="K94" s="199"/>
      <c r="L94" s="200"/>
      <c r="M94" s="290" t="s">
        <v>160</v>
      </c>
      <c r="N94" s="95"/>
      <c r="O94" s="283">
        <f>SUM(N10:N25)</f>
        <v>0</v>
      </c>
      <c r="P94" s="167">
        <f>O94*6.5</f>
        <v>0</v>
      </c>
    </row>
    <row r="95" spans="1:16" ht="15" customHeight="1" thickBot="1" x14ac:dyDescent="0.3">
      <c r="A95" s="345" t="s">
        <v>338</v>
      </c>
      <c r="B95" s="345"/>
      <c r="C95" s="345"/>
      <c r="D95" s="345"/>
      <c r="E95" s="345"/>
      <c r="F95" s="345"/>
      <c r="G95" s="345"/>
      <c r="H95" s="266" t="s">
        <v>261</v>
      </c>
      <c r="I95" s="267"/>
      <c r="J95" s="90"/>
      <c r="K95" s="90"/>
      <c r="L95" s="156"/>
      <c r="M95" s="288" t="s">
        <v>161</v>
      </c>
      <c r="N95" s="280"/>
      <c r="O95" s="164">
        <f>SUM(P10:P25)</f>
        <v>0</v>
      </c>
      <c r="P95" s="289">
        <f>O95*0.5</f>
        <v>0</v>
      </c>
    </row>
    <row r="96" spans="1:16" ht="15" customHeight="1" x14ac:dyDescent="0.2">
      <c r="A96" s="245" t="s">
        <v>166</v>
      </c>
      <c r="B96" s="246"/>
      <c r="C96" s="246"/>
      <c r="D96" s="246"/>
      <c r="E96" s="127" t="s">
        <v>239</v>
      </c>
      <c r="F96" s="306" t="s">
        <v>245</v>
      </c>
      <c r="G96" s="144" t="s">
        <v>168</v>
      </c>
      <c r="H96" s="83" t="s">
        <v>262</v>
      </c>
      <c r="I96" s="2"/>
      <c r="J96" s="85"/>
      <c r="K96" s="85"/>
      <c r="L96" s="268"/>
      <c r="M96" s="290" t="s">
        <v>220</v>
      </c>
      <c r="N96" s="95"/>
      <c r="O96" s="281">
        <f>SUM(O10:O25)</f>
        <v>0</v>
      </c>
      <c r="P96" s="167">
        <f>O96*0.75</f>
        <v>0</v>
      </c>
    </row>
    <row r="97" spans="1:16" ht="15" customHeight="1" thickBot="1" x14ac:dyDescent="0.25">
      <c r="A97" s="248"/>
      <c r="B97" s="249"/>
      <c r="C97" s="249"/>
      <c r="D97" s="249"/>
      <c r="E97" s="307" t="s">
        <v>316</v>
      </c>
      <c r="F97" s="233"/>
      <c r="G97" s="271"/>
      <c r="H97" s="213" t="s">
        <v>263</v>
      </c>
      <c r="I97" s="38"/>
      <c r="J97" s="9"/>
      <c r="K97" s="9"/>
      <c r="L97" s="29"/>
      <c r="M97" s="288" t="s">
        <v>231</v>
      </c>
      <c r="N97" s="280"/>
      <c r="O97" s="164">
        <f>SUM(P40:P41)</f>
        <v>0</v>
      </c>
      <c r="P97" s="289">
        <f>O97*1.1</f>
        <v>0</v>
      </c>
    </row>
    <row r="98" spans="1:16" ht="15" customHeight="1" thickBot="1" x14ac:dyDescent="0.25">
      <c r="A98" s="304" t="s">
        <v>344</v>
      </c>
      <c r="B98" s="305"/>
      <c r="C98" s="305"/>
      <c r="D98" s="305"/>
      <c r="E98" s="243">
        <v>0.45</v>
      </c>
      <c r="F98" s="305"/>
      <c r="G98" s="308">
        <f t="shared" ref="G98:G105" si="3">E98*F98</f>
        <v>0</v>
      </c>
      <c r="H98" s="269" t="s">
        <v>264</v>
      </c>
      <c r="I98" s="84"/>
      <c r="J98" s="86"/>
      <c r="K98" s="86"/>
      <c r="L98" s="270"/>
      <c r="M98" s="290" t="s">
        <v>232</v>
      </c>
      <c r="N98" s="95"/>
      <c r="O98" s="282">
        <f>SUM(O40:O41)</f>
        <v>0</v>
      </c>
      <c r="P98" s="167">
        <f>O98*15</f>
        <v>0</v>
      </c>
    </row>
    <row r="99" spans="1:16" ht="15" customHeight="1" thickBot="1" x14ac:dyDescent="0.25">
      <c r="A99" s="228" t="s">
        <v>320</v>
      </c>
      <c r="B99" s="229"/>
      <c r="C99" s="229"/>
      <c r="D99" s="229"/>
      <c r="E99" s="236">
        <v>3.8</v>
      </c>
      <c r="F99" s="229"/>
      <c r="G99" s="230">
        <f t="shared" si="3"/>
        <v>0</v>
      </c>
      <c r="M99" s="288" t="s">
        <v>240</v>
      </c>
      <c r="N99" s="280"/>
      <c r="O99" s="166">
        <f>O53</f>
        <v>0</v>
      </c>
      <c r="P99" s="289">
        <f>P53</f>
        <v>0</v>
      </c>
    </row>
    <row r="100" spans="1:16" ht="15" customHeight="1" x14ac:dyDescent="0.25">
      <c r="A100" s="232" t="s">
        <v>325</v>
      </c>
      <c r="B100" s="231"/>
      <c r="C100" s="231"/>
      <c r="D100" s="231"/>
      <c r="E100" s="239">
        <v>0.45</v>
      </c>
      <c r="F100" s="231"/>
      <c r="G100" s="230">
        <f t="shared" si="3"/>
        <v>0</v>
      </c>
      <c r="H100" s="210" t="s">
        <v>165</v>
      </c>
      <c r="I100" s="54"/>
      <c r="J100" s="55">
        <f>SUM(P58:P114)</f>
        <v>0</v>
      </c>
      <c r="M100" s="290" t="s">
        <v>241</v>
      </c>
      <c r="N100" s="95"/>
      <c r="O100" s="281">
        <f>O49</f>
        <v>0</v>
      </c>
      <c r="P100" s="167">
        <f>P49</f>
        <v>0</v>
      </c>
    </row>
    <row r="101" spans="1:16" s="5" customFormat="1" ht="16.5" customHeight="1" x14ac:dyDescent="0.25">
      <c r="A101" s="228" t="s">
        <v>342</v>
      </c>
      <c r="B101" s="229"/>
      <c r="C101" s="229"/>
      <c r="D101" s="229"/>
      <c r="E101" s="236">
        <v>2.2000000000000002</v>
      </c>
      <c r="F101" s="229"/>
      <c r="G101" s="230">
        <f t="shared" si="3"/>
        <v>0</v>
      </c>
      <c r="H101" s="133" t="s">
        <v>312</v>
      </c>
      <c r="I101" s="56"/>
      <c r="J101" s="57">
        <f>J100*0.15</f>
        <v>0</v>
      </c>
      <c r="M101" s="288" t="s">
        <v>339</v>
      </c>
      <c r="N101" s="280"/>
      <c r="O101" s="166">
        <f>F93</f>
        <v>0</v>
      </c>
      <c r="P101" s="289">
        <f>G93</f>
        <v>0</v>
      </c>
    </row>
    <row r="102" spans="1:16" s="5" customFormat="1" ht="17.25" customHeight="1" x14ac:dyDescent="0.25">
      <c r="A102" s="232" t="s">
        <v>324</v>
      </c>
      <c r="B102" s="231"/>
      <c r="C102" s="231"/>
      <c r="D102" s="231"/>
      <c r="E102" s="239">
        <v>2.2000000000000002</v>
      </c>
      <c r="F102" s="231"/>
      <c r="G102" s="230">
        <f t="shared" si="3"/>
        <v>0</v>
      </c>
      <c r="H102" s="138" t="s">
        <v>164</v>
      </c>
      <c r="I102" s="58"/>
      <c r="J102" s="59">
        <f>SUM(J100:J101)</f>
        <v>0</v>
      </c>
      <c r="M102" s="288" t="s">
        <v>340</v>
      </c>
      <c r="N102" s="95"/>
      <c r="O102" s="282">
        <f>F106</f>
        <v>0</v>
      </c>
      <c r="P102" s="167">
        <f>G106</f>
        <v>0</v>
      </c>
    </row>
    <row r="103" spans="1:16" s="5" customFormat="1" ht="17.25" customHeight="1" x14ac:dyDescent="0.25">
      <c r="A103" s="228" t="s">
        <v>322</v>
      </c>
      <c r="B103" s="229"/>
      <c r="C103" s="229"/>
      <c r="D103" s="229"/>
      <c r="E103" s="236">
        <v>2.2000000000000002</v>
      </c>
      <c r="F103" s="229"/>
      <c r="G103" s="230">
        <f t="shared" si="3"/>
        <v>0</v>
      </c>
      <c r="H103" s="133" t="s">
        <v>199</v>
      </c>
      <c r="I103" s="56"/>
      <c r="J103" s="60">
        <v>0</v>
      </c>
      <c r="M103" s="288" t="s">
        <v>293</v>
      </c>
      <c r="N103" s="280"/>
      <c r="O103" s="164">
        <f>F116</f>
        <v>0</v>
      </c>
      <c r="P103" s="289">
        <f>G116</f>
        <v>0</v>
      </c>
    </row>
    <row r="104" spans="1:16" s="5" customFormat="1" ht="17.25" customHeight="1" thickBot="1" x14ac:dyDescent="0.3">
      <c r="A104" s="313" t="s">
        <v>348</v>
      </c>
      <c r="B104" s="317"/>
      <c r="C104" s="317"/>
      <c r="D104" s="317"/>
      <c r="E104" s="236">
        <v>1.8</v>
      </c>
      <c r="F104" s="229"/>
      <c r="G104" s="237">
        <f t="shared" si="3"/>
        <v>0</v>
      </c>
      <c r="H104" s="139" t="s">
        <v>164</v>
      </c>
      <c r="I104" s="61"/>
      <c r="J104" s="62">
        <f>SUM(J102:J103)</f>
        <v>0</v>
      </c>
      <c r="K104" s="208"/>
      <c r="M104" s="290" t="s">
        <v>279</v>
      </c>
      <c r="N104" s="95"/>
      <c r="O104" s="282">
        <f>SUM(J86:J90)</f>
        <v>0</v>
      </c>
      <c r="P104" s="167">
        <f>O104*0.5</f>
        <v>0</v>
      </c>
    </row>
    <row r="105" spans="1:16" ht="15.75" thickBot="1" x14ac:dyDescent="0.25">
      <c r="A105" s="244" t="s">
        <v>343</v>
      </c>
      <c r="B105" s="233"/>
      <c r="C105" s="233"/>
      <c r="D105" s="233"/>
      <c r="E105" s="321">
        <v>1.8</v>
      </c>
      <c r="F105" s="233"/>
      <c r="G105" s="318">
        <f t="shared" si="3"/>
        <v>0</v>
      </c>
      <c r="K105" s="208"/>
      <c r="M105" s="288" t="s">
        <v>302</v>
      </c>
      <c r="N105" s="280"/>
      <c r="O105" s="166">
        <f>SUM(K86:K90)</f>
        <v>0</v>
      </c>
      <c r="P105" s="289">
        <f>O105*3.4</f>
        <v>0</v>
      </c>
    </row>
    <row r="106" spans="1:16" ht="16.5" thickBot="1" x14ac:dyDescent="0.3">
      <c r="E106" s="272" t="s">
        <v>168</v>
      </c>
      <c r="F106" s="235">
        <f>SUM(F98:F105)</f>
        <v>0</v>
      </c>
      <c r="G106" s="319">
        <f>SUM(G98:G105)</f>
        <v>0</v>
      </c>
      <c r="H106" s="225" t="s">
        <v>306</v>
      </c>
      <c r="I106" s="226"/>
      <c r="J106" s="227"/>
      <c r="K106" s="208"/>
      <c r="M106" s="290" t="s">
        <v>221</v>
      </c>
      <c r="N106" s="95"/>
      <c r="O106" s="282">
        <f>SUM(L86:L90)</f>
        <v>0</v>
      </c>
      <c r="P106" s="167">
        <f>O106*6.8</f>
        <v>0</v>
      </c>
    </row>
    <row r="107" spans="1:16" x14ac:dyDescent="0.2">
      <c r="H107" s="213" t="s">
        <v>234</v>
      </c>
      <c r="I107" s="38"/>
      <c r="J107" s="214">
        <f>O63+O73+O80+O68+O88</f>
        <v>0</v>
      </c>
      <c r="K107" s="208"/>
      <c r="M107" s="288" t="s">
        <v>280</v>
      </c>
      <c r="N107" s="280"/>
      <c r="O107" s="166">
        <f>SUM(J91:J93)</f>
        <v>0</v>
      </c>
      <c r="P107" s="289">
        <f>O107*0.5</f>
        <v>0</v>
      </c>
    </row>
    <row r="108" spans="1:16" ht="16.5" thickBot="1" x14ac:dyDescent="0.3">
      <c r="A108" s="128" t="s">
        <v>291</v>
      </c>
      <c r="B108" s="128"/>
      <c r="C108" s="128"/>
      <c r="D108" s="128"/>
      <c r="E108" s="128"/>
      <c r="F108" s="130"/>
      <c r="G108" s="128"/>
      <c r="H108" s="83" t="s">
        <v>142</v>
      </c>
      <c r="I108" s="2"/>
      <c r="J108" s="215">
        <f>O62+O72+O74+O77+O82+O84+O87+O98+O94+O67+O93</f>
        <v>0</v>
      </c>
      <c r="K108" s="208"/>
      <c r="M108" s="290" t="s">
        <v>303</v>
      </c>
      <c r="N108" s="95"/>
      <c r="O108" s="282">
        <f>SUM(K91:K93)</f>
        <v>0</v>
      </c>
      <c r="P108" s="167">
        <f>O108*6.95</f>
        <v>0</v>
      </c>
    </row>
    <row r="109" spans="1:16" ht="15.75" x14ac:dyDescent="0.25">
      <c r="A109" s="245" t="s">
        <v>166</v>
      </c>
      <c r="B109" s="246"/>
      <c r="C109" s="246"/>
      <c r="D109" s="246"/>
      <c r="E109" s="144" t="s">
        <v>239</v>
      </c>
      <c r="F109" s="147"/>
      <c r="G109" s="145" t="s">
        <v>168</v>
      </c>
      <c r="H109" s="213" t="s">
        <v>143</v>
      </c>
      <c r="I109" s="38"/>
      <c r="J109" s="216">
        <f>O58+O70+O75+O78+O83+O85+O89+O90+O97+O95+O81+O64+O91</f>
        <v>0</v>
      </c>
      <c r="K109" s="209"/>
      <c r="M109" s="288" t="s">
        <v>255</v>
      </c>
      <c r="N109" s="280"/>
      <c r="O109" s="166">
        <f>SUM(L91:L93)</f>
        <v>0</v>
      </c>
      <c r="P109" s="289">
        <f>O109*13.9</f>
        <v>0</v>
      </c>
    </row>
    <row r="110" spans="1:16" x14ac:dyDescent="0.2">
      <c r="A110" s="134"/>
      <c r="B110" s="135"/>
      <c r="C110" s="135"/>
      <c r="D110" s="135"/>
      <c r="E110" s="146" t="s">
        <v>292</v>
      </c>
      <c r="F110" s="148" t="s">
        <v>245</v>
      </c>
      <c r="G110" s="149"/>
      <c r="H110" s="83" t="s">
        <v>144</v>
      </c>
      <c r="I110" s="2"/>
      <c r="J110" s="98">
        <f>O59+O71+O96+O65+O76+O79+O86+O92</f>
        <v>0</v>
      </c>
      <c r="K110" s="208"/>
      <c r="M110" s="290" t="s">
        <v>281</v>
      </c>
      <c r="N110" s="95"/>
      <c r="O110" s="281">
        <f>SUM(J95:J98)</f>
        <v>0</v>
      </c>
      <c r="P110" s="167">
        <f>O110*0.5</f>
        <v>0</v>
      </c>
    </row>
    <row r="111" spans="1:16" x14ac:dyDescent="0.2">
      <c r="A111" s="123" t="s">
        <v>284</v>
      </c>
      <c r="B111" s="122"/>
      <c r="C111" s="122"/>
      <c r="D111" s="122"/>
      <c r="E111" s="131">
        <v>1.75</v>
      </c>
      <c r="F111" s="141"/>
      <c r="G111" s="129">
        <f>E111*F111</f>
        <v>0</v>
      </c>
      <c r="H111" s="213" t="s">
        <v>233</v>
      </c>
      <c r="I111" s="38"/>
      <c r="J111" s="214">
        <f>O60+O66</f>
        <v>0</v>
      </c>
      <c r="M111" s="291" t="s">
        <v>304</v>
      </c>
      <c r="N111" s="280"/>
      <c r="O111" s="164">
        <f>SUM(K95:K98)</f>
        <v>0</v>
      </c>
      <c r="P111" s="289">
        <f>O111*7.45</f>
        <v>0</v>
      </c>
    </row>
    <row r="112" spans="1:16" ht="18" customHeight="1" x14ac:dyDescent="0.2">
      <c r="A112" s="124" t="s">
        <v>285</v>
      </c>
      <c r="B112" s="121"/>
      <c r="C112" s="121"/>
      <c r="D112" s="121"/>
      <c r="E112" s="136">
        <v>2.15</v>
      </c>
      <c r="F112" s="140"/>
      <c r="G112" s="137">
        <f>E112*F112</f>
        <v>0</v>
      </c>
      <c r="H112" s="217" t="s">
        <v>313</v>
      </c>
      <c r="I112" s="2"/>
      <c r="J112" s="215">
        <f>SUM(J86:J98)</f>
        <v>0</v>
      </c>
      <c r="M112" s="292" t="s">
        <v>256</v>
      </c>
      <c r="N112" s="95"/>
      <c r="O112" s="281">
        <f>SUM(L95:L98)</f>
        <v>0</v>
      </c>
      <c r="P112" s="167">
        <f>O112*14.9</f>
        <v>0</v>
      </c>
    </row>
    <row r="113" spans="1:16" x14ac:dyDescent="0.2">
      <c r="A113" s="123" t="s">
        <v>286</v>
      </c>
      <c r="B113" s="122"/>
      <c r="C113" s="122"/>
      <c r="D113" s="122"/>
      <c r="E113" s="131">
        <v>2.5</v>
      </c>
      <c r="F113" s="141"/>
      <c r="G113" s="129">
        <f>E113*F113</f>
        <v>0</v>
      </c>
      <c r="H113" s="218" t="s">
        <v>314</v>
      </c>
      <c r="I113" s="38"/>
      <c r="J113" s="214">
        <f>SUM(L86:L98)</f>
        <v>0</v>
      </c>
      <c r="M113" s="288" t="s">
        <v>277</v>
      </c>
      <c r="N113" s="280"/>
      <c r="O113" s="164">
        <v>0</v>
      </c>
      <c r="P113" s="289">
        <f>O113*0.15</f>
        <v>0</v>
      </c>
    </row>
    <row r="114" spans="1:16" ht="15.75" thickBot="1" x14ac:dyDescent="0.25">
      <c r="A114" s="124" t="s">
        <v>288</v>
      </c>
      <c r="B114" s="121"/>
      <c r="C114" s="121"/>
      <c r="D114" s="121"/>
      <c r="E114" s="136">
        <v>3</v>
      </c>
      <c r="F114" s="140"/>
      <c r="G114" s="137">
        <f>E114*F114</f>
        <v>0</v>
      </c>
      <c r="H114" s="219" t="s">
        <v>282</v>
      </c>
      <c r="I114" s="158"/>
      <c r="J114" s="220">
        <f>O113</f>
        <v>0</v>
      </c>
      <c r="M114" s="290" t="s">
        <v>278</v>
      </c>
      <c r="N114" s="95"/>
      <c r="O114" s="281">
        <v>0</v>
      </c>
      <c r="P114" s="167">
        <f>O114*0.15</f>
        <v>0</v>
      </c>
    </row>
    <row r="115" spans="1:16" ht="16.5" thickBot="1" x14ac:dyDescent="0.3">
      <c r="A115" s="125" t="s">
        <v>287</v>
      </c>
      <c r="B115" s="126"/>
      <c r="C115" s="126"/>
      <c r="D115" s="126"/>
      <c r="E115" s="132">
        <v>3.5</v>
      </c>
      <c r="F115" s="142"/>
      <c r="G115" s="211">
        <f>E115*F115</f>
        <v>0</v>
      </c>
      <c r="H115" s="83" t="s">
        <v>283</v>
      </c>
      <c r="I115" s="2"/>
      <c r="J115" s="98">
        <f>O114</f>
        <v>0</v>
      </c>
      <c r="M115" s="293" t="s">
        <v>207</v>
      </c>
      <c r="N115" s="294"/>
      <c r="O115" s="296">
        <f>SUM(O58:O114)</f>
        <v>0</v>
      </c>
      <c r="P115" s="295">
        <f>SUM(P58:P114)</f>
        <v>0</v>
      </c>
    </row>
    <row r="116" spans="1:16" ht="16.5" thickBot="1" x14ac:dyDescent="0.3">
      <c r="E116" s="6" t="s">
        <v>168</v>
      </c>
      <c r="F116" s="143">
        <f>SUM(F111:F115)</f>
        <v>0</v>
      </c>
      <c r="G116" s="212">
        <f>SUM(G111:G115)</f>
        <v>0</v>
      </c>
      <c r="H116" s="213" t="s">
        <v>349</v>
      </c>
      <c r="I116" s="38"/>
      <c r="J116" s="216">
        <f>O101+O102</f>
        <v>0</v>
      </c>
    </row>
    <row r="117" spans="1:16" x14ac:dyDescent="0.2">
      <c r="H117" s="83" t="s">
        <v>305</v>
      </c>
      <c r="I117" s="2"/>
      <c r="J117" s="98">
        <f>F116</f>
        <v>0</v>
      </c>
    </row>
    <row r="118" spans="1:16" x14ac:dyDescent="0.2">
      <c r="H118" s="213" t="s">
        <v>289</v>
      </c>
      <c r="I118" s="38"/>
      <c r="J118" s="214">
        <f>O49</f>
        <v>0</v>
      </c>
    </row>
    <row r="119" spans="1:16" ht="15.75" thickBot="1" x14ac:dyDescent="0.25">
      <c r="H119" s="221" t="s">
        <v>290</v>
      </c>
      <c r="I119" s="222"/>
      <c r="J119" s="223">
        <f>O53</f>
        <v>0</v>
      </c>
    </row>
  </sheetData>
  <sheetProtection selectLockedCells="1"/>
  <mergeCells count="23">
    <mergeCell ref="A95:G95"/>
    <mergeCell ref="A80:G80"/>
    <mergeCell ref="N2:O2"/>
    <mergeCell ref="I6:L6"/>
    <mergeCell ref="H34:L34"/>
    <mergeCell ref="H48:L48"/>
    <mergeCell ref="H55:L55"/>
    <mergeCell ref="H68:L68"/>
    <mergeCell ref="M26:P26"/>
    <mergeCell ref="M42:P42"/>
    <mergeCell ref="H79:L79"/>
    <mergeCell ref="H84:L84"/>
    <mergeCell ref="N1:O1"/>
    <mergeCell ref="A8:G8"/>
    <mergeCell ref="H8:L8"/>
    <mergeCell ref="M8:P8"/>
    <mergeCell ref="A4:P4"/>
    <mergeCell ref="N5:P5"/>
    <mergeCell ref="N6:P6"/>
    <mergeCell ref="N7:P7"/>
    <mergeCell ref="B5:L5"/>
    <mergeCell ref="B6:G6"/>
    <mergeCell ref="B7:L7"/>
  </mergeCells>
  <phoneticPr fontId="1" type="noConversion"/>
  <printOptions verticalCentered="1"/>
  <pageMargins left="0.70866141732283472" right="0.39370078740157483" top="0.15748031496062992" bottom="0" header="0.31496062992125984" footer="0.11811023622047245"/>
  <pageSetup paperSize="9" scale="41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1"/>
  <sheetViews>
    <sheetView workbookViewId="0">
      <selection activeCell="K12" sqref="K12"/>
    </sheetView>
  </sheetViews>
  <sheetFormatPr baseColWidth="10" defaultRowHeight="12.75" x14ac:dyDescent="0.2"/>
  <cols>
    <col min="3" max="3" width="26.42578125" customWidth="1"/>
  </cols>
  <sheetData>
    <row r="4" spans="2:4" ht="15" customHeight="1" x14ac:dyDescent="0.2">
      <c r="B4" s="49" t="s">
        <v>319</v>
      </c>
      <c r="C4" s="49"/>
      <c r="D4" s="309">
        <v>3</v>
      </c>
    </row>
    <row r="5" spans="2:4" ht="15" customHeight="1" x14ac:dyDescent="0.2">
      <c r="B5" s="49" t="s">
        <v>327</v>
      </c>
      <c r="C5" s="49"/>
      <c r="D5" s="309">
        <v>0.33</v>
      </c>
    </row>
    <row r="6" spans="2:4" ht="15" customHeight="1" x14ac:dyDescent="0.2">
      <c r="B6" s="49" t="s">
        <v>328</v>
      </c>
      <c r="C6" s="49"/>
      <c r="D6" s="309">
        <v>0.33</v>
      </c>
    </row>
    <row r="7" spans="2:4" ht="15" customHeight="1" x14ac:dyDescent="0.2">
      <c r="B7" s="49" t="s">
        <v>329</v>
      </c>
      <c r="C7" s="49"/>
      <c r="D7" s="309">
        <v>0.33</v>
      </c>
    </row>
    <row r="8" spans="2:4" ht="15" customHeight="1" x14ac:dyDescent="0.2">
      <c r="B8" s="49" t="s">
        <v>315</v>
      </c>
      <c r="C8" s="49"/>
      <c r="D8" s="309">
        <v>6.5</v>
      </c>
    </row>
    <row r="9" spans="2:4" ht="15" customHeight="1" x14ac:dyDescent="0.2">
      <c r="B9" s="49" t="s">
        <v>317</v>
      </c>
      <c r="C9" s="49"/>
      <c r="D9" s="309">
        <v>4.4000000000000004</v>
      </c>
    </row>
    <row r="10" spans="2:4" ht="15" customHeight="1" x14ac:dyDescent="0.2">
      <c r="B10" s="49" t="s">
        <v>318</v>
      </c>
      <c r="C10" s="49"/>
      <c r="D10" s="309">
        <v>4.4000000000000004</v>
      </c>
    </row>
    <row r="11" spans="2:4" ht="15" customHeight="1" x14ac:dyDescent="0.2">
      <c r="B11" s="49" t="s">
        <v>330</v>
      </c>
      <c r="C11" s="49"/>
      <c r="D11" s="309">
        <v>4.4000000000000004</v>
      </c>
    </row>
    <row r="12" spans="2:4" ht="15" customHeight="1" x14ac:dyDescent="0.2">
      <c r="B12" s="49" t="s">
        <v>331</v>
      </c>
      <c r="C12" s="49"/>
      <c r="D12" s="310">
        <v>4.4000000000000004</v>
      </c>
    </row>
    <row r="13" spans="2:4" ht="15" customHeight="1" x14ac:dyDescent="0.2">
      <c r="B13" s="49" t="s">
        <v>332</v>
      </c>
      <c r="C13" s="49"/>
      <c r="D13" s="310">
        <v>4.4000000000000004</v>
      </c>
    </row>
    <row r="14" spans="2:4" ht="15" customHeight="1" x14ac:dyDescent="0.2">
      <c r="B14" s="49" t="s">
        <v>321</v>
      </c>
      <c r="C14" s="49"/>
      <c r="D14" s="310">
        <v>0.45</v>
      </c>
    </row>
    <row r="15" spans="2:4" ht="15" customHeight="1" x14ac:dyDescent="0.2">
      <c r="B15" s="49" t="s">
        <v>320</v>
      </c>
      <c r="C15" s="49"/>
      <c r="D15" s="310">
        <v>3.8</v>
      </c>
    </row>
    <row r="16" spans="2:4" ht="15" customHeight="1" x14ac:dyDescent="0.2">
      <c r="B16" s="49" t="s">
        <v>325</v>
      </c>
      <c r="C16" s="49"/>
      <c r="D16" s="310">
        <v>0.45</v>
      </c>
    </row>
    <row r="17" spans="2:4" ht="15" customHeight="1" x14ac:dyDescent="0.2">
      <c r="B17" s="49" t="s">
        <v>323</v>
      </c>
      <c r="C17" s="49"/>
      <c r="D17" s="310">
        <v>2.2000000000000002</v>
      </c>
    </row>
    <row r="18" spans="2:4" ht="15" customHeight="1" x14ac:dyDescent="0.2">
      <c r="B18" s="49" t="s">
        <v>324</v>
      </c>
      <c r="C18" s="49"/>
      <c r="D18" s="310">
        <v>2.2000000000000002</v>
      </c>
    </row>
    <row r="19" spans="2:4" ht="15" customHeight="1" x14ac:dyDescent="0.2">
      <c r="B19" s="49" t="s">
        <v>322</v>
      </c>
      <c r="C19" s="49"/>
      <c r="D19" s="310">
        <v>2.2000000000000002</v>
      </c>
    </row>
    <row r="20" spans="2:4" ht="15" customHeight="1" x14ac:dyDescent="0.2">
      <c r="B20" s="311" t="s">
        <v>326</v>
      </c>
      <c r="C20" s="49"/>
      <c r="D20" s="310">
        <v>1.8</v>
      </c>
    </row>
    <row r="21" spans="2:4" ht="14.25" x14ac:dyDescent="0.2">
      <c r="B21" s="312"/>
      <c r="C21" s="312"/>
      <c r="D21" s="312"/>
    </row>
  </sheetData>
  <phoneticPr fontId="1" type="noConversion"/>
  <pageMargins left="0.75" right="0.75" top="1" bottom="1" header="0" footer="0"/>
  <pageSetup orientation="portrait" horizontalDpi="360" verticalDpi="36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PEDIDO</vt:lpstr>
      <vt:lpstr>Hoja3</vt:lpstr>
    </vt:vector>
  </TitlesOfParts>
  <Company>COLOR&amp;ARTE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Vega</dc:creator>
  <cp:lastModifiedBy>XTRATECH</cp:lastModifiedBy>
  <cp:lastPrinted>2025-01-14T15:28:40Z</cp:lastPrinted>
  <dcterms:created xsi:type="dcterms:W3CDTF">2010-07-16T18:12:09Z</dcterms:created>
  <dcterms:modified xsi:type="dcterms:W3CDTF">2025-02-26T21:22:58Z</dcterms:modified>
</cp:coreProperties>
</file>